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612" yWindow="-120" windowWidth="15120" windowHeight="8016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Лист1!#REF!</definedName>
  </definedNames>
  <calcPr calcId="145621"/>
</workbook>
</file>

<file path=xl/calcChain.xml><?xml version="1.0" encoding="utf-8"?>
<calcChain xmlns="http://schemas.openxmlformats.org/spreadsheetml/2006/main">
  <c r="D47" i="1" l="1"/>
  <c r="C47" i="1"/>
  <c r="D72" i="1"/>
  <c r="C72" i="1"/>
  <c r="D109" i="1"/>
  <c r="C110" i="1"/>
  <c r="C109" i="1" s="1"/>
  <c r="D5" i="1"/>
  <c r="D4" i="1"/>
  <c r="D56" i="1"/>
  <c r="D13" i="1"/>
  <c r="D78" i="1"/>
  <c r="D70" i="1"/>
  <c r="D63" i="1"/>
  <c r="D84" i="1"/>
  <c r="C5" i="1"/>
  <c r="C4" i="1"/>
  <c r="C56" i="1"/>
  <c r="C90" i="1"/>
  <c r="C84" i="1"/>
  <c r="C63" i="1"/>
  <c r="C70" i="1"/>
  <c r="C78" i="1"/>
  <c r="C52" i="1"/>
  <c r="D32" i="1"/>
  <c r="C32" i="1"/>
  <c r="C6" i="1"/>
  <c r="C29" i="1"/>
  <c r="C13" i="1" s="1"/>
  <c r="C43" i="1" l="1"/>
  <c r="D90" i="1"/>
  <c r="D104" i="1" l="1"/>
  <c r="D112" i="1" s="1"/>
  <c r="D106" i="1"/>
  <c r="D97" i="1"/>
  <c r="C104" i="1"/>
  <c r="C112" i="1" s="1"/>
  <c r="C106" i="1"/>
  <c r="C97" i="1"/>
  <c r="D55" i="1"/>
  <c r="D88" i="1"/>
  <c r="D93" i="1" s="1"/>
  <c r="D68" i="1"/>
  <c r="D65" i="1"/>
  <c r="D52" i="1"/>
  <c r="D6" i="1"/>
  <c r="C88" i="1"/>
  <c r="C86" i="1"/>
  <c r="C68" i="1"/>
  <c r="C65" i="1"/>
  <c r="C55" i="1"/>
  <c r="C60" i="1" s="1"/>
  <c r="C57" i="1"/>
  <c r="C81" i="1" l="1"/>
  <c r="C93" i="1"/>
  <c r="D60" i="1"/>
  <c r="D81" i="1"/>
</calcChain>
</file>

<file path=xl/sharedStrings.xml><?xml version="1.0" encoding="utf-8"?>
<sst xmlns="http://schemas.openxmlformats.org/spreadsheetml/2006/main" count="150" uniqueCount="102">
  <si>
    <t>Бюджет городского округа города Шарыпово</t>
  </si>
  <si>
    <t>статья</t>
  </si>
  <si>
    <t>наименование</t>
  </si>
  <si>
    <t>ст.211</t>
  </si>
  <si>
    <t>Заработная плата</t>
  </si>
  <si>
    <t>ст.213</t>
  </si>
  <si>
    <t>Начисления на выплаты по оплате труда</t>
  </si>
  <si>
    <t>ст.223</t>
  </si>
  <si>
    <t>Коммунальные  услуги</t>
  </si>
  <si>
    <t>Электроэнергия</t>
  </si>
  <si>
    <t>Теплоснабжение</t>
  </si>
  <si>
    <t>Холодное водоснабжение</t>
  </si>
  <si>
    <t>Стоки</t>
  </si>
  <si>
    <t>Вывоз мусора</t>
  </si>
  <si>
    <t>ст.225</t>
  </si>
  <si>
    <t>Услуги по содержанию имущества</t>
  </si>
  <si>
    <t>Заправка и поверка огнетушителей</t>
  </si>
  <si>
    <t>Обслуживание электро,тепло и  водосчетчиков</t>
  </si>
  <si>
    <t>Обслуживание ИТП</t>
  </si>
  <si>
    <t>Обслуживание пожарной сигнализации</t>
  </si>
  <si>
    <t>Поверка диэлектрических инструментов</t>
  </si>
  <si>
    <t>Поверка манометров</t>
  </si>
  <si>
    <t>ТО пожарных кранов</t>
  </si>
  <si>
    <t>Поверка и ремонт весов</t>
  </si>
  <si>
    <t>Промывка системы отопления</t>
  </si>
  <si>
    <t>Санобработка помещений и территории</t>
  </si>
  <si>
    <t>Обслуживание системы видеонаблюдения</t>
  </si>
  <si>
    <t>Обслуживание радиосистемы "Стрелец-мониторинг"</t>
  </si>
  <si>
    <t>ст.226</t>
  </si>
  <si>
    <t>Прочие услуги</t>
  </si>
  <si>
    <t>Зооэнтомологические исследования</t>
  </si>
  <si>
    <t xml:space="preserve">Медосмотр </t>
  </si>
  <si>
    <t xml:space="preserve">Лабороторно-инструментальные исследования (производственный контроль) </t>
  </si>
  <si>
    <t>Обучение по охране труда</t>
  </si>
  <si>
    <t>Проведение обследования на гельминтозы</t>
  </si>
  <si>
    <t>Санминимум</t>
  </si>
  <si>
    <t>Тревожная кнопка (GSM)</t>
  </si>
  <si>
    <t>Обучение пожарной безопасности</t>
  </si>
  <si>
    <t>ст.290</t>
  </si>
  <si>
    <t>Госпошлина по суду</t>
  </si>
  <si>
    <t>Лицензия за доп.образование</t>
  </si>
  <si>
    <t>Экологические платежи</t>
  </si>
  <si>
    <t>ст.310</t>
  </si>
  <si>
    <t>ст.346</t>
  </si>
  <si>
    <t>Увеличение стоимости матер.запасов</t>
  </si>
  <si>
    <t>ст.342</t>
  </si>
  <si>
    <t>Увеличение стоимости продуктов питания</t>
  </si>
  <si>
    <t xml:space="preserve">Питание   </t>
  </si>
  <si>
    <t>Увеличение стоимости прочих обротныхматер.запасов</t>
  </si>
  <si>
    <t>Электротовары</t>
  </si>
  <si>
    <t>ст.353</t>
  </si>
  <si>
    <t>ЭЦП</t>
  </si>
  <si>
    <t>Всего материальные затраты</t>
  </si>
  <si>
    <t>Краевые субвенции для организации учебно-воспитательного процесса</t>
  </si>
  <si>
    <t>ст.221</t>
  </si>
  <si>
    <t>Услуги связи</t>
  </si>
  <si>
    <t>Оплата телефонной связи</t>
  </si>
  <si>
    <t>Оплата за интернет</t>
  </si>
  <si>
    <t>Заправка картриджей</t>
  </si>
  <si>
    <t>Медосмотр</t>
  </si>
  <si>
    <t>Увеличение стоимости основных средств</t>
  </si>
  <si>
    <t>Ткани и фурнитура</t>
  </si>
  <si>
    <t>Канцтовары</t>
  </si>
  <si>
    <t>Краевые субвенции для административно-вспомогательного персонала</t>
  </si>
  <si>
    <t>ст.340</t>
  </si>
  <si>
    <t>Канцелярские товары</t>
  </si>
  <si>
    <t>Родительская плата</t>
  </si>
  <si>
    <t>Питание</t>
  </si>
  <si>
    <t>ст.345</t>
  </si>
  <si>
    <t>Охрана учреждения сотрудниками ЧОП</t>
  </si>
  <si>
    <t>Проведение лабораторных исследований песка</t>
  </si>
  <si>
    <t>Приобретение сушильных шкафов</t>
  </si>
  <si>
    <t>Приобретение ГЗДК</t>
  </si>
  <si>
    <t>Приобретение оториноскопа</t>
  </si>
  <si>
    <t>Приобретение стульев</t>
  </si>
  <si>
    <t>Приобретение сейфа</t>
  </si>
  <si>
    <t>Приобретение водонагревателей</t>
  </si>
  <si>
    <t>Приобретение КПБ</t>
  </si>
  <si>
    <t>Приобретение спецодежды</t>
  </si>
  <si>
    <t>Приобретение хозтоваров</t>
  </si>
  <si>
    <t>Замеры сопротивления изоляции</t>
  </si>
  <si>
    <t>Специальна одежда, обувь</t>
  </si>
  <si>
    <t>Приобретение пылесоса</t>
  </si>
  <si>
    <t>Приобретене огнетушителей</t>
  </si>
  <si>
    <t>Приобретение оборудования, позволяющее в игровой форме формировать навыки безопасного поведения на дороге</t>
  </si>
  <si>
    <t>Оргтехника (ноутбук)</t>
  </si>
  <si>
    <t>Наглядные пособия</t>
  </si>
  <si>
    <t>Приобретение посуды</t>
  </si>
  <si>
    <t>Исполнено в 2023 году</t>
  </si>
  <si>
    <t>Запланировано в 2024 году</t>
  </si>
  <si>
    <t>Поверка медицинского оборудования</t>
  </si>
  <si>
    <t>Текущий ремонт межпанельных швов</t>
  </si>
  <si>
    <t>Вывоз листвы</t>
  </si>
  <si>
    <t>Увеличение стоимости прочих материальных запасов</t>
  </si>
  <si>
    <t>Приобретение сантехнических товаров</t>
  </si>
  <si>
    <t>Приобретение бланочной продукции</t>
  </si>
  <si>
    <t xml:space="preserve">Текущий ремонт крыльца </t>
  </si>
  <si>
    <t>Валка высокоствольных деревьев</t>
  </si>
  <si>
    <t>Обучение потепло и электробезопасности</t>
  </si>
  <si>
    <t>Проектор</t>
  </si>
  <si>
    <t>Интерактивная доска</t>
  </si>
  <si>
    <t>Приобретение ноутбука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</si>
</sst>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.00\ _₽"/>
  </numFmts>
  <fonts count="10" x14ac:knownFonts="1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right"/>
    </xf>
    <xf numFmtId="0" fontId="1" fillId="2" borderId="1" xfId="0" applyFont="1" applyFill="1" applyBorder="1"/>
    <xf numFmtId="0" fontId="1" fillId="2" borderId="2" xfId="0" applyFont="1" applyFill="1" applyBorder="1"/>
    <xf numFmtId="4" fontId="0" fillId="0" borderId="0" xfId="0" applyNumberFormat="1"/>
    <xf numFmtId="4" fontId="1" fillId="2" borderId="2" xfId="0" applyNumberFormat="1" applyFont="1" applyFill="1" applyBorder="1" applyAlignment="1">
      <alignment horizontal="right"/>
    </xf>
    <xf numFmtId="4" fontId="2" fillId="2" borderId="2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2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4" fillId="2" borderId="2" xfId="0" applyFont="1" applyFill="1" applyBorder="1"/>
    <xf numFmtId="0" fontId="2" fillId="2" borderId="1" xfId="0" applyFont="1" applyFill="1" applyBorder="1" applyAlignment="1">
      <alignment horizontal="right"/>
    </xf>
    <xf numFmtId="4" fontId="1" fillId="2" borderId="2" xfId="0" applyNumberFormat="1" applyFont="1" applyFill="1" applyBorder="1" applyAlignment="1">
      <alignment horizontal="right" wrapText="1"/>
    </xf>
    <xf numFmtId="4" fontId="2" fillId="2" borderId="2" xfId="0" applyNumberFormat="1" applyFont="1" applyFill="1" applyBorder="1" applyAlignment="1">
      <alignment horizontal="right" wrapText="1"/>
    </xf>
    <xf numFmtId="0" fontId="1" fillId="2" borderId="5" xfId="0" applyFont="1" applyFill="1" applyBorder="1" applyAlignment="1">
      <alignment horizontal="center"/>
    </xf>
    <xf numFmtId="0" fontId="2" fillId="2" borderId="4" xfId="0" applyFont="1" applyFill="1" applyBorder="1"/>
    <xf numFmtId="4" fontId="2" fillId="2" borderId="4" xfId="0" applyNumberFormat="1" applyFont="1" applyFill="1" applyBorder="1" applyAlignment="1">
      <alignment horizontal="right"/>
    </xf>
    <xf numFmtId="4" fontId="2" fillId="2" borderId="4" xfId="0" applyNumberFormat="1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right"/>
    </xf>
    <xf numFmtId="0" fontId="3" fillId="2" borderId="2" xfId="0" applyFont="1" applyFill="1" applyBorder="1"/>
    <xf numFmtId="0" fontId="2" fillId="2" borderId="1" xfId="0" applyFont="1" applyFill="1" applyBorder="1"/>
    <xf numFmtId="0" fontId="5" fillId="0" borderId="0" xfId="0" applyFont="1" applyAlignment="1">
      <alignment horizontal="justify"/>
    </xf>
    <xf numFmtId="43" fontId="2" fillId="2" borderId="2" xfId="0" applyNumberFormat="1" applyFont="1" applyFill="1" applyBorder="1" applyAlignment="1">
      <alignment horizontal="right" wrapText="1"/>
    </xf>
    <xf numFmtId="43" fontId="1" fillId="2" borderId="2" xfId="0" applyNumberFormat="1" applyFont="1" applyFill="1" applyBorder="1" applyAlignment="1">
      <alignment horizontal="right" wrapText="1"/>
    </xf>
    <xf numFmtId="164" fontId="2" fillId="2" borderId="2" xfId="0" applyNumberFormat="1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left"/>
    </xf>
    <xf numFmtId="2" fontId="2" fillId="2" borderId="2" xfId="0" applyNumberFormat="1" applyFont="1" applyFill="1" applyBorder="1" applyAlignment="1">
      <alignment horizontal="right"/>
    </xf>
    <xf numFmtId="4" fontId="6" fillId="2" borderId="2" xfId="0" applyNumberFormat="1" applyFont="1" applyFill="1" applyBorder="1" applyAlignment="1">
      <alignment horizontal="right"/>
    </xf>
    <xf numFmtId="0" fontId="1" fillId="2" borderId="3" xfId="0" applyFont="1" applyFill="1" applyBorder="1" applyAlignment="1">
      <alignment horizontal="right" wrapText="1"/>
    </xf>
    <xf numFmtId="0" fontId="1" fillId="2" borderId="5" xfId="0" applyFont="1" applyFill="1" applyBorder="1" applyAlignment="1">
      <alignment horizontal="right" wrapText="1"/>
    </xf>
    <xf numFmtId="0" fontId="7" fillId="2" borderId="2" xfId="0" applyFont="1" applyFill="1" applyBorder="1" applyAlignment="1">
      <alignment wrapText="1"/>
    </xf>
    <xf numFmtId="0" fontId="8" fillId="2" borderId="2" xfId="0" applyFont="1" applyFill="1" applyBorder="1" applyAlignment="1">
      <alignment wrapText="1"/>
    </xf>
    <xf numFmtId="4" fontId="2" fillId="3" borderId="2" xfId="0" applyNumberFormat="1" applyFont="1" applyFill="1" applyBorder="1" applyAlignment="1">
      <alignment horizontal="right"/>
    </xf>
    <xf numFmtId="0" fontId="2" fillId="2" borderId="6" xfId="0" applyFont="1" applyFill="1" applyBorder="1"/>
    <xf numFmtId="4" fontId="2" fillId="2" borderId="7" xfId="0" applyNumberFormat="1" applyFont="1" applyFill="1" applyBorder="1" applyAlignment="1">
      <alignment horizontal="right"/>
    </xf>
    <xf numFmtId="4" fontId="9" fillId="0" borderId="5" xfId="0" applyNumberFormat="1" applyFont="1" applyBorder="1"/>
    <xf numFmtId="4" fontId="9" fillId="0" borderId="1" xfId="0" applyNumberFormat="1" applyFont="1" applyBorder="1"/>
    <xf numFmtId="0" fontId="1" fillId="3" borderId="1" xfId="0" applyFont="1" applyFill="1" applyBorder="1"/>
    <xf numFmtId="0" fontId="1" fillId="3" borderId="2" xfId="0" applyFont="1" applyFill="1" applyBorder="1"/>
    <xf numFmtId="4" fontId="1" fillId="3" borderId="2" xfId="0" applyNumberFormat="1" applyFont="1" applyFill="1" applyBorder="1" applyAlignment="1">
      <alignment horizontal="right"/>
    </xf>
    <xf numFmtId="0" fontId="1" fillId="3" borderId="1" xfId="0" applyFont="1" applyFill="1" applyBorder="1" applyAlignment="1">
      <alignment horizontal="center"/>
    </xf>
    <xf numFmtId="43" fontId="0" fillId="0" borderId="0" xfId="0" applyNumberFormat="1"/>
    <xf numFmtId="0" fontId="1" fillId="2" borderId="3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1"/>
  <sheetViews>
    <sheetView tabSelected="1" topLeftCell="A90" zoomScale="70" zoomScaleNormal="70" workbookViewId="0">
      <selection activeCell="E118" sqref="C114:E118"/>
    </sheetView>
  </sheetViews>
  <sheetFormatPr defaultRowHeight="14.4" x14ac:dyDescent="0.3"/>
  <cols>
    <col min="2" max="2" width="52.44140625" customWidth="1"/>
    <col min="3" max="3" width="17.5546875" customWidth="1"/>
    <col min="4" max="4" width="19.6640625" customWidth="1"/>
    <col min="6" max="6" width="10" bestFit="1" customWidth="1"/>
  </cols>
  <sheetData>
    <row r="1" spans="1:4" ht="15.75" thickBot="1" x14ac:dyDescent="0.3"/>
    <row r="2" spans="1:4" ht="31.8" thickBot="1" x14ac:dyDescent="0.35">
      <c r="A2" s="48" t="s">
        <v>0</v>
      </c>
      <c r="B2" s="49"/>
      <c r="C2" s="34" t="s">
        <v>88</v>
      </c>
      <c r="D2" s="35" t="s">
        <v>89</v>
      </c>
    </row>
    <row r="3" spans="1:4" ht="16.2" thickBot="1" x14ac:dyDescent="0.35">
      <c r="A3" s="1" t="s">
        <v>1</v>
      </c>
      <c r="B3" s="2" t="s">
        <v>2</v>
      </c>
      <c r="C3" s="3"/>
      <c r="D3" s="4"/>
    </row>
    <row r="4" spans="1:4" ht="16.2" thickBot="1" x14ac:dyDescent="0.35">
      <c r="A4" s="5" t="s">
        <v>3</v>
      </c>
      <c r="B4" s="6" t="s">
        <v>4</v>
      </c>
      <c r="C4" s="8">
        <f>1398433+26000+3475210+271329+44190</f>
        <v>5215162</v>
      </c>
      <c r="D4" s="8">
        <f>1452782+50000+3752375</f>
        <v>5255157</v>
      </c>
    </row>
    <row r="5" spans="1:4" ht="16.2" thickBot="1" x14ac:dyDescent="0.35">
      <c r="A5" s="5" t="s">
        <v>5</v>
      </c>
      <c r="B5" s="6" t="s">
        <v>6</v>
      </c>
      <c r="C5" s="8">
        <f>422327+1049513+81942+13345</f>
        <v>1567127</v>
      </c>
      <c r="D5" s="8">
        <f>438740+1133217</f>
        <v>1571957</v>
      </c>
    </row>
    <row r="6" spans="1:4" ht="16.2" thickBot="1" x14ac:dyDescent="0.35">
      <c r="A6" s="5" t="s">
        <v>7</v>
      </c>
      <c r="B6" s="6" t="s">
        <v>8</v>
      </c>
      <c r="C6" s="8">
        <f>C7+C8+C9+C10+C11+C12</f>
        <v>2212428.9899999998</v>
      </c>
      <c r="D6" s="8">
        <f>D7+D8+D9+D10+D12</f>
        <v>2121900</v>
      </c>
    </row>
    <row r="7" spans="1:4" ht="16.2" thickBot="1" x14ac:dyDescent="0.35">
      <c r="A7" s="5"/>
      <c r="B7" s="3" t="s">
        <v>9</v>
      </c>
      <c r="C7" s="9">
        <v>539294.15</v>
      </c>
      <c r="D7" s="9">
        <v>598400</v>
      </c>
    </row>
    <row r="8" spans="1:4" ht="16.2" thickBot="1" x14ac:dyDescent="0.35">
      <c r="A8" s="5"/>
      <c r="B8" s="3" t="s">
        <v>10</v>
      </c>
      <c r="C8" s="9">
        <v>1314032.8799999999</v>
      </c>
      <c r="D8" s="9">
        <v>1182400</v>
      </c>
    </row>
    <row r="9" spans="1:4" ht="16.2" thickBot="1" x14ac:dyDescent="0.35">
      <c r="A9" s="5"/>
      <c r="B9" s="3" t="s">
        <v>11</v>
      </c>
      <c r="C9" s="9">
        <v>179582.24</v>
      </c>
      <c r="D9" s="9">
        <v>154100</v>
      </c>
    </row>
    <row r="10" spans="1:4" ht="16.2" thickBot="1" x14ac:dyDescent="0.35">
      <c r="A10" s="5"/>
      <c r="B10" s="3" t="s">
        <v>12</v>
      </c>
      <c r="C10" s="9">
        <v>99025.94</v>
      </c>
      <c r="D10" s="9">
        <v>107200</v>
      </c>
    </row>
    <row r="11" spans="1:4" ht="16.2" thickBot="1" x14ac:dyDescent="0.35">
      <c r="A11" s="5"/>
      <c r="B11" s="3" t="s">
        <v>92</v>
      </c>
      <c r="C11" s="9">
        <v>113</v>
      </c>
      <c r="D11" s="9">
        <v>0</v>
      </c>
    </row>
    <row r="12" spans="1:4" ht="16.2" thickBot="1" x14ac:dyDescent="0.35">
      <c r="A12" s="5"/>
      <c r="B12" s="3" t="s">
        <v>13</v>
      </c>
      <c r="C12" s="9">
        <v>80380.78</v>
      </c>
      <c r="D12" s="9">
        <v>79800</v>
      </c>
    </row>
    <row r="13" spans="1:4" ht="16.2" thickBot="1" x14ac:dyDescent="0.35">
      <c r="A13" s="5" t="s">
        <v>14</v>
      </c>
      <c r="B13" s="6" t="s">
        <v>15</v>
      </c>
      <c r="C13" s="8">
        <f>SUM(C14:C30)</f>
        <v>687999.2</v>
      </c>
      <c r="D13" s="8">
        <f>SUM(D14:D31)</f>
        <v>525000</v>
      </c>
    </row>
    <row r="14" spans="1:4" ht="16.2" thickBot="1" x14ac:dyDescent="0.35">
      <c r="A14" s="5"/>
      <c r="B14" s="3" t="s">
        <v>16</v>
      </c>
      <c r="C14" s="9">
        <v>16500</v>
      </c>
      <c r="D14" s="9">
        <v>13000</v>
      </c>
    </row>
    <row r="15" spans="1:4" ht="16.2" thickBot="1" x14ac:dyDescent="0.35">
      <c r="A15" s="5"/>
      <c r="B15" s="3" t="s">
        <v>17</v>
      </c>
      <c r="C15" s="9">
        <v>11760</v>
      </c>
      <c r="D15" s="9">
        <v>22000</v>
      </c>
    </row>
    <row r="16" spans="1:4" ht="16.2" thickBot="1" x14ac:dyDescent="0.35">
      <c r="A16" s="5"/>
      <c r="B16" s="3" t="s">
        <v>18</v>
      </c>
      <c r="C16" s="9">
        <v>23400</v>
      </c>
      <c r="D16" s="9">
        <v>27000</v>
      </c>
    </row>
    <row r="17" spans="1:4" ht="16.2" thickBot="1" x14ac:dyDescent="0.35">
      <c r="A17" s="5"/>
      <c r="B17" s="3" t="s">
        <v>19</v>
      </c>
      <c r="C17" s="9">
        <v>11880</v>
      </c>
      <c r="D17" s="9">
        <v>12000</v>
      </c>
    </row>
    <row r="18" spans="1:4" ht="16.2" thickBot="1" x14ac:dyDescent="0.35">
      <c r="A18" s="5"/>
      <c r="B18" s="3" t="s">
        <v>20</v>
      </c>
      <c r="C18" s="9">
        <v>2300</v>
      </c>
      <c r="D18" s="9">
        <v>3000</v>
      </c>
    </row>
    <row r="19" spans="1:4" ht="16.2" thickBot="1" x14ac:dyDescent="0.35">
      <c r="A19" s="5"/>
      <c r="B19" s="3" t="s">
        <v>21</v>
      </c>
      <c r="C19" s="9">
        <v>4169.75</v>
      </c>
      <c r="D19" s="9">
        <v>2000</v>
      </c>
    </row>
    <row r="20" spans="1:4" ht="16.2" thickBot="1" x14ac:dyDescent="0.35">
      <c r="A20" s="5"/>
      <c r="B20" s="3" t="s">
        <v>22</v>
      </c>
      <c r="C20" s="9">
        <v>11000</v>
      </c>
      <c r="D20" s="32">
        <v>0</v>
      </c>
    </row>
    <row r="21" spans="1:4" ht="16.2" thickBot="1" x14ac:dyDescent="0.35">
      <c r="A21" s="5"/>
      <c r="B21" s="3" t="s">
        <v>23</v>
      </c>
      <c r="C21" s="9">
        <v>8524.4599999999991</v>
      </c>
      <c r="D21" s="9">
        <v>10000</v>
      </c>
    </row>
    <row r="22" spans="1:4" ht="16.2" thickBot="1" x14ac:dyDescent="0.35">
      <c r="A22" s="5"/>
      <c r="B22" s="3" t="s">
        <v>24</v>
      </c>
      <c r="C22" s="9">
        <v>21312</v>
      </c>
      <c r="D22" s="9">
        <v>22000</v>
      </c>
    </row>
    <row r="23" spans="1:4" ht="16.2" thickBot="1" x14ac:dyDescent="0.35">
      <c r="A23" s="5"/>
      <c r="B23" s="3" t="s">
        <v>25</v>
      </c>
      <c r="C23" s="9">
        <v>21311.68</v>
      </c>
      <c r="D23" s="9">
        <v>30000</v>
      </c>
    </row>
    <row r="24" spans="1:4" ht="16.2" thickBot="1" x14ac:dyDescent="0.35">
      <c r="A24" s="5"/>
      <c r="B24" s="3" t="s">
        <v>26</v>
      </c>
      <c r="C24" s="9">
        <v>4800</v>
      </c>
      <c r="D24" s="9">
        <v>9000</v>
      </c>
    </row>
    <row r="25" spans="1:4" ht="16.95" customHeight="1" thickBot="1" x14ac:dyDescent="0.35">
      <c r="A25" s="5"/>
      <c r="B25" s="10" t="s">
        <v>80</v>
      </c>
      <c r="C25" s="9">
        <v>56982</v>
      </c>
      <c r="D25" s="32">
        <v>0</v>
      </c>
    </row>
    <row r="26" spans="1:4" ht="16.2" thickBot="1" x14ac:dyDescent="0.35">
      <c r="A26" s="5"/>
      <c r="B26" s="3" t="s">
        <v>27</v>
      </c>
      <c r="C26" s="9">
        <v>26400</v>
      </c>
      <c r="D26" s="9">
        <v>30000</v>
      </c>
    </row>
    <row r="27" spans="1:4" ht="16.2" thickBot="1" x14ac:dyDescent="0.35">
      <c r="A27" s="5"/>
      <c r="B27" s="3" t="s">
        <v>91</v>
      </c>
      <c r="C27" s="9">
        <v>138816.64000000001</v>
      </c>
      <c r="D27" s="9">
        <v>0</v>
      </c>
    </row>
    <row r="28" spans="1:4" ht="16.2" thickBot="1" x14ac:dyDescent="0.35">
      <c r="A28" s="5"/>
      <c r="B28" s="3" t="s">
        <v>96</v>
      </c>
      <c r="C28" s="9">
        <v>298570.69</v>
      </c>
      <c r="D28" s="9">
        <v>225000</v>
      </c>
    </row>
    <row r="29" spans="1:4" ht="16.2" thickBot="1" x14ac:dyDescent="0.35">
      <c r="A29" s="5"/>
      <c r="B29" s="3" t="s">
        <v>92</v>
      </c>
      <c r="C29" s="9">
        <f>2750</f>
        <v>2750</v>
      </c>
      <c r="D29" s="9">
        <v>0</v>
      </c>
    </row>
    <row r="30" spans="1:4" ht="16.95" customHeight="1" thickBot="1" x14ac:dyDescent="0.35">
      <c r="A30" s="5"/>
      <c r="B30" s="11" t="s">
        <v>90</v>
      </c>
      <c r="C30" s="9">
        <v>27521.98</v>
      </c>
      <c r="D30" s="32">
        <v>0</v>
      </c>
    </row>
    <row r="31" spans="1:4" ht="16.95" customHeight="1" thickBot="1" x14ac:dyDescent="0.35">
      <c r="A31" s="5"/>
      <c r="B31" s="11" t="s">
        <v>97</v>
      </c>
      <c r="C31" s="9">
        <v>0</v>
      </c>
      <c r="D31" s="9">
        <v>120000</v>
      </c>
    </row>
    <row r="32" spans="1:4" ht="16.2" thickBot="1" x14ac:dyDescent="0.35">
      <c r="A32" s="5" t="s">
        <v>28</v>
      </c>
      <c r="B32" s="6" t="s">
        <v>29</v>
      </c>
      <c r="C32" s="8">
        <f>SUM(C33:C42)</f>
        <v>727258</v>
      </c>
      <c r="D32" s="8">
        <f>SUM(D33:D42)</f>
        <v>666168</v>
      </c>
    </row>
    <row r="33" spans="1:4" ht="16.2" thickBot="1" x14ac:dyDescent="0.35">
      <c r="A33" s="5"/>
      <c r="B33" s="3" t="s">
        <v>30</v>
      </c>
      <c r="C33" s="9">
        <v>7750</v>
      </c>
      <c r="D33" s="9">
        <v>8050</v>
      </c>
    </row>
    <row r="34" spans="1:4" ht="16.2" thickBot="1" x14ac:dyDescent="0.35">
      <c r="A34" s="5"/>
      <c r="B34" s="3" t="s">
        <v>31</v>
      </c>
      <c r="C34" s="9">
        <v>52690</v>
      </c>
      <c r="D34" s="9">
        <v>54000</v>
      </c>
    </row>
    <row r="35" spans="1:4" ht="27" customHeight="1" thickBot="1" x14ac:dyDescent="0.35">
      <c r="A35" s="5"/>
      <c r="B35" s="37" t="s">
        <v>32</v>
      </c>
      <c r="C35" s="32">
        <v>74700</v>
      </c>
      <c r="D35" s="32">
        <v>0</v>
      </c>
    </row>
    <row r="36" spans="1:4" ht="16.2" thickBot="1" x14ac:dyDescent="0.35">
      <c r="A36" s="5"/>
      <c r="B36" s="3" t="s">
        <v>33</v>
      </c>
      <c r="C36" s="9">
        <v>3500</v>
      </c>
      <c r="D36" s="9">
        <v>2000</v>
      </c>
    </row>
    <row r="37" spans="1:4" ht="16.2" thickBot="1" x14ac:dyDescent="0.35">
      <c r="A37" s="5"/>
      <c r="B37" s="3" t="s">
        <v>34</v>
      </c>
      <c r="C37" s="9">
        <v>71250</v>
      </c>
      <c r="D37" s="9">
        <v>80000</v>
      </c>
    </row>
    <row r="38" spans="1:4" ht="16.2" thickBot="1" x14ac:dyDescent="0.35">
      <c r="A38" s="5"/>
      <c r="B38" s="3" t="s">
        <v>35</v>
      </c>
      <c r="C38" s="9">
        <v>10200</v>
      </c>
      <c r="D38" s="9">
        <v>14000</v>
      </c>
    </row>
    <row r="39" spans="1:4" ht="16.2" thickBot="1" x14ac:dyDescent="0.35">
      <c r="A39" s="12"/>
      <c r="B39" s="3" t="s">
        <v>36</v>
      </c>
      <c r="C39" s="9">
        <v>24000</v>
      </c>
      <c r="D39" s="9">
        <v>25000</v>
      </c>
    </row>
    <row r="40" spans="1:4" ht="16.2" customHeight="1" thickBot="1" x14ac:dyDescent="0.35">
      <c r="A40" s="13"/>
      <c r="B40" s="10" t="s">
        <v>37</v>
      </c>
      <c r="C40" s="9">
        <v>3000</v>
      </c>
      <c r="D40" s="9">
        <v>950</v>
      </c>
    </row>
    <row r="41" spans="1:4" ht="16.2" customHeight="1" thickBot="1" x14ac:dyDescent="0.35">
      <c r="A41" s="13"/>
      <c r="B41" s="10" t="s">
        <v>98</v>
      </c>
      <c r="C41" s="9">
        <v>0</v>
      </c>
      <c r="D41" s="9">
        <v>2000</v>
      </c>
    </row>
    <row r="42" spans="1:4" ht="16.2" thickBot="1" x14ac:dyDescent="0.35">
      <c r="A42" s="13"/>
      <c r="B42" s="3" t="s">
        <v>69</v>
      </c>
      <c r="C42" s="9">
        <v>480168</v>
      </c>
      <c r="D42" s="9">
        <v>480168</v>
      </c>
    </row>
    <row r="43" spans="1:4" ht="16.2" hidden="1" thickBot="1" x14ac:dyDescent="0.35">
      <c r="A43" s="5" t="s">
        <v>38</v>
      </c>
      <c r="B43" s="6" t="s">
        <v>29</v>
      </c>
      <c r="C43" s="14">
        <f>C44+C45+C46</f>
        <v>0</v>
      </c>
      <c r="D43" s="14"/>
    </row>
    <row r="44" spans="1:4" ht="16.2" hidden="1" thickBot="1" x14ac:dyDescent="0.35">
      <c r="A44" s="5"/>
      <c r="B44" s="3" t="s">
        <v>39</v>
      </c>
      <c r="C44" s="4">
        <v>0</v>
      </c>
      <c r="D44" s="4"/>
    </row>
    <row r="45" spans="1:4" ht="16.2" hidden="1" thickBot="1" x14ac:dyDescent="0.35">
      <c r="A45" s="5"/>
      <c r="B45" s="3" t="s">
        <v>40</v>
      </c>
      <c r="C45" s="4">
        <v>0</v>
      </c>
      <c r="D45" s="4"/>
    </row>
    <row r="46" spans="1:4" ht="16.2" hidden="1" thickBot="1" x14ac:dyDescent="0.35">
      <c r="A46" s="5"/>
      <c r="B46" s="3" t="s">
        <v>41</v>
      </c>
      <c r="C46" s="4">
        <v>0</v>
      </c>
      <c r="D46" s="4"/>
    </row>
    <row r="47" spans="1:4" ht="16.2" thickBot="1" x14ac:dyDescent="0.35">
      <c r="A47" s="43" t="s">
        <v>42</v>
      </c>
      <c r="B47" s="44" t="s">
        <v>60</v>
      </c>
      <c r="C47" s="45">
        <f>C48+C49+C50+C51</f>
        <v>13850</v>
      </c>
      <c r="D47" s="45">
        <f>D48+D49+D50+D51</f>
        <v>40000</v>
      </c>
    </row>
    <row r="48" spans="1:4" ht="22.2" thickBot="1" x14ac:dyDescent="0.35">
      <c r="A48" s="5"/>
      <c r="B48" s="36" t="s">
        <v>84</v>
      </c>
      <c r="C48" s="9">
        <v>1000</v>
      </c>
      <c r="D48" s="9">
        <v>0</v>
      </c>
    </row>
    <row r="49" spans="1:4" ht="16.2" thickBot="1" x14ac:dyDescent="0.35">
      <c r="A49" s="5"/>
      <c r="B49" s="36" t="s">
        <v>101</v>
      </c>
      <c r="C49" s="9"/>
      <c r="D49" s="9">
        <v>40000</v>
      </c>
    </row>
    <row r="50" spans="1:4" ht="16.2" thickBot="1" x14ac:dyDescent="0.35">
      <c r="A50" s="5"/>
      <c r="B50" s="3" t="s">
        <v>82</v>
      </c>
      <c r="C50" s="9">
        <v>8000</v>
      </c>
      <c r="D50" s="32">
        <v>0</v>
      </c>
    </row>
    <row r="51" spans="1:4" ht="16.2" thickBot="1" x14ac:dyDescent="0.35">
      <c r="A51" s="5"/>
      <c r="B51" s="3" t="s">
        <v>83</v>
      </c>
      <c r="C51" s="9">
        <v>4850</v>
      </c>
      <c r="D51" s="32">
        <v>0</v>
      </c>
    </row>
    <row r="52" spans="1:4" ht="16.2" thickBot="1" x14ac:dyDescent="0.35">
      <c r="A52" s="31" t="s">
        <v>43</v>
      </c>
      <c r="B52" s="6" t="s">
        <v>93</v>
      </c>
      <c r="C52" s="8">
        <f>C53+C54</f>
        <v>13749.349999999999</v>
      </c>
      <c r="D52" s="8">
        <f>D54</f>
        <v>0</v>
      </c>
    </row>
    <row r="53" spans="1:4" ht="16.2" thickBot="1" x14ac:dyDescent="0.35">
      <c r="A53" s="31"/>
      <c r="B53" s="3" t="s">
        <v>94</v>
      </c>
      <c r="C53" s="9">
        <v>12280.13</v>
      </c>
      <c r="D53" s="9">
        <v>0</v>
      </c>
    </row>
    <row r="54" spans="1:4" ht="16.2" thickBot="1" x14ac:dyDescent="0.35">
      <c r="A54" s="12"/>
      <c r="B54" s="3" t="s">
        <v>95</v>
      </c>
      <c r="C54" s="9">
        <v>1469.22</v>
      </c>
      <c r="D54" s="30">
        <v>0</v>
      </c>
    </row>
    <row r="55" spans="1:4" ht="16.2" thickBot="1" x14ac:dyDescent="0.35">
      <c r="A55" s="5" t="s">
        <v>45</v>
      </c>
      <c r="B55" s="6" t="s">
        <v>46</v>
      </c>
      <c r="C55" s="8">
        <f>C56</f>
        <v>3923170</v>
      </c>
      <c r="D55" s="8">
        <f>D56</f>
        <v>3774023.08</v>
      </c>
    </row>
    <row r="56" spans="1:4" ht="16.2" thickBot="1" x14ac:dyDescent="0.35">
      <c r="A56" s="15"/>
      <c r="B56" s="3" t="s">
        <v>47</v>
      </c>
      <c r="C56" s="9">
        <f>3806900+57420+58850</f>
        <v>3923170</v>
      </c>
      <c r="D56" s="9">
        <f>3751500+22523.08</f>
        <v>3774023.08</v>
      </c>
    </row>
    <row r="57" spans="1:4" ht="16.5" hidden="1" thickBot="1" x14ac:dyDescent="0.3">
      <c r="A57" s="5" t="s">
        <v>43</v>
      </c>
      <c r="B57" s="16" t="s">
        <v>48</v>
      </c>
      <c r="C57" s="8">
        <f>C58+C59</f>
        <v>0</v>
      </c>
      <c r="D57" s="14"/>
    </row>
    <row r="58" spans="1:4" ht="16.5" hidden="1" thickBot="1" x14ac:dyDescent="0.3">
      <c r="A58" s="15"/>
      <c r="B58" s="3" t="s">
        <v>49</v>
      </c>
      <c r="C58" s="9"/>
      <c r="D58" s="4"/>
    </row>
    <row r="59" spans="1:4" ht="16.5" hidden="1" thickBot="1" x14ac:dyDescent="0.3">
      <c r="A59" s="5" t="s">
        <v>50</v>
      </c>
      <c r="B59" s="3" t="s">
        <v>51</v>
      </c>
      <c r="C59" s="14">
        <v>0</v>
      </c>
      <c r="D59" s="9"/>
    </row>
    <row r="60" spans="1:4" ht="16.2" thickBot="1" x14ac:dyDescent="0.35">
      <c r="A60" s="17"/>
      <c r="B60" s="6" t="s">
        <v>52</v>
      </c>
      <c r="C60" s="8">
        <f>C4+C5+C6+C13+C32+C47+C52+C55</f>
        <v>14360744.539999999</v>
      </c>
      <c r="D60" s="8">
        <f>D4+D5+D6+D13+D32+D47+D52+D55</f>
        <v>13954205.08</v>
      </c>
    </row>
    <row r="61" spans="1:4" ht="35.4" customHeight="1" thickBot="1" x14ac:dyDescent="0.35">
      <c r="A61" s="48" t="s">
        <v>53</v>
      </c>
      <c r="B61" s="49"/>
      <c r="C61" s="34" t="s">
        <v>88</v>
      </c>
      <c r="D61" s="35" t="s">
        <v>89</v>
      </c>
    </row>
    <row r="62" spans="1:4" ht="16.2" thickBot="1" x14ac:dyDescent="0.35">
      <c r="A62" s="1" t="s">
        <v>1</v>
      </c>
      <c r="B62" s="2" t="s">
        <v>2</v>
      </c>
      <c r="C62" s="6"/>
      <c r="D62" s="4"/>
    </row>
    <row r="63" spans="1:4" ht="16.2" thickBot="1" x14ac:dyDescent="0.35">
      <c r="A63" s="12" t="s">
        <v>3</v>
      </c>
      <c r="B63" s="6" t="s">
        <v>4</v>
      </c>
      <c r="C63" s="8">
        <f>16464462.79+48000</f>
        <v>16512462.789999999</v>
      </c>
      <c r="D63" s="18">
        <f>13596513+100000</f>
        <v>13696513</v>
      </c>
    </row>
    <row r="64" spans="1:4" ht="16.2" thickBot="1" x14ac:dyDescent="0.35">
      <c r="A64" s="12" t="s">
        <v>5</v>
      </c>
      <c r="B64" s="6" t="s">
        <v>6</v>
      </c>
      <c r="C64" s="8">
        <v>4972267.91</v>
      </c>
      <c r="D64" s="18">
        <v>4106147</v>
      </c>
    </row>
    <row r="65" spans="1:6" ht="16.2" thickBot="1" x14ac:dyDescent="0.35">
      <c r="A65" s="12" t="s">
        <v>54</v>
      </c>
      <c r="B65" s="6" t="s">
        <v>55</v>
      </c>
      <c r="C65" s="8">
        <f>C66+C67</f>
        <v>37236.6</v>
      </c>
      <c r="D65" s="8">
        <f>D66+D67</f>
        <v>41520</v>
      </c>
    </row>
    <row r="66" spans="1:6" ht="16.2" thickBot="1" x14ac:dyDescent="0.35">
      <c r="A66" s="12"/>
      <c r="B66" s="3" t="s">
        <v>56</v>
      </c>
      <c r="C66" s="9">
        <v>5556.6</v>
      </c>
      <c r="D66" s="19">
        <v>6120</v>
      </c>
    </row>
    <row r="67" spans="1:6" ht="16.2" thickBot="1" x14ac:dyDescent="0.35">
      <c r="A67" s="12"/>
      <c r="B67" s="3" t="s">
        <v>57</v>
      </c>
      <c r="C67" s="9">
        <v>31680</v>
      </c>
      <c r="D67" s="19">
        <v>35400</v>
      </c>
    </row>
    <row r="68" spans="1:6" ht="16.2" thickBot="1" x14ac:dyDescent="0.35">
      <c r="A68" s="12" t="s">
        <v>14</v>
      </c>
      <c r="B68" s="6" t="s">
        <v>15</v>
      </c>
      <c r="C68" s="8">
        <f>C69</f>
        <v>13400</v>
      </c>
      <c r="D68" s="8">
        <f>D69</f>
        <v>24000</v>
      </c>
    </row>
    <row r="69" spans="1:6" ht="16.2" thickBot="1" x14ac:dyDescent="0.35">
      <c r="A69" s="20"/>
      <c r="B69" s="21" t="s">
        <v>58</v>
      </c>
      <c r="C69" s="22">
        <v>13400</v>
      </c>
      <c r="D69" s="23">
        <v>24000</v>
      </c>
      <c r="F69" s="7"/>
    </row>
    <row r="70" spans="1:6" ht="16.2" thickBot="1" x14ac:dyDescent="0.35">
      <c r="A70" s="12" t="s">
        <v>28</v>
      </c>
      <c r="B70" s="6" t="s">
        <v>29</v>
      </c>
      <c r="C70" s="8">
        <f>C71</f>
        <v>97160</v>
      </c>
      <c r="D70" s="8">
        <f>D71</f>
        <v>131000</v>
      </c>
    </row>
    <row r="71" spans="1:6" ht="16.2" thickBot="1" x14ac:dyDescent="0.35">
      <c r="A71" s="12"/>
      <c r="B71" s="3" t="s">
        <v>59</v>
      </c>
      <c r="C71" s="9">
        <v>97160</v>
      </c>
      <c r="D71" s="19">
        <v>131000</v>
      </c>
    </row>
    <row r="72" spans="1:6" ht="16.2" thickBot="1" x14ac:dyDescent="0.35">
      <c r="A72" s="46" t="s">
        <v>42</v>
      </c>
      <c r="B72" s="44" t="s">
        <v>60</v>
      </c>
      <c r="C72" s="45">
        <f>C73+C74+C75+C76+C77</f>
        <v>206941.4</v>
      </c>
      <c r="D72" s="45">
        <f>D73+D74+D75+D76+D77</f>
        <v>34613.199999999997</v>
      </c>
    </row>
    <row r="73" spans="1:6" ht="22.2" thickBot="1" x14ac:dyDescent="0.35">
      <c r="A73" s="12"/>
      <c r="B73" s="36" t="s">
        <v>84</v>
      </c>
      <c r="C73" s="9">
        <v>70500</v>
      </c>
      <c r="D73" s="9">
        <v>0</v>
      </c>
    </row>
    <row r="74" spans="1:6" ht="16.2" thickBot="1" x14ac:dyDescent="0.35">
      <c r="A74" s="12"/>
      <c r="B74" s="3" t="s">
        <v>86</v>
      </c>
      <c r="C74" s="40">
        <v>0</v>
      </c>
      <c r="D74" s="9">
        <v>34613.199999999997</v>
      </c>
    </row>
    <row r="75" spans="1:6" ht="16.2" thickBot="1" x14ac:dyDescent="0.35">
      <c r="A75" s="12"/>
      <c r="B75" s="39" t="s">
        <v>85</v>
      </c>
      <c r="C75" s="41">
        <v>41740</v>
      </c>
      <c r="D75" s="9">
        <v>0</v>
      </c>
    </row>
    <row r="76" spans="1:6" ht="16.2" thickBot="1" x14ac:dyDescent="0.35">
      <c r="A76" s="12"/>
      <c r="B76" s="39" t="s">
        <v>99</v>
      </c>
      <c r="C76" s="41">
        <v>17900</v>
      </c>
      <c r="D76" s="9">
        <v>0</v>
      </c>
    </row>
    <row r="77" spans="1:6" ht="16.2" thickBot="1" x14ac:dyDescent="0.35">
      <c r="A77" s="12"/>
      <c r="B77" s="39" t="s">
        <v>100</v>
      </c>
      <c r="C77" s="42">
        <v>76801.399999999994</v>
      </c>
      <c r="D77" s="9">
        <v>0</v>
      </c>
    </row>
    <row r="78" spans="1:6" ht="16.2" thickBot="1" x14ac:dyDescent="0.35">
      <c r="A78" s="12" t="s">
        <v>43</v>
      </c>
      <c r="B78" s="6" t="s">
        <v>44</v>
      </c>
      <c r="C78" s="18">
        <f>C79+C80</f>
        <v>28800</v>
      </c>
      <c r="D78" s="18">
        <f>D79+D80</f>
        <v>62195</v>
      </c>
    </row>
    <row r="79" spans="1:6" ht="16.2" thickBot="1" x14ac:dyDescent="0.35">
      <c r="A79" s="12"/>
      <c r="B79" s="3" t="s">
        <v>61</v>
      </c>
      <c r="C79" s="9">
        <v>14870</v>
      </c>
      <c r="D79" s="19">
        <v>16120</v>
      </c>
    </row>
    <row r="80" spans="1:6" ht="16.2" thickBot="1" x14ac:dyDescent="0.35">
      <c r="A80" s="12"/>
      <c r="B80" s="3" t="s">
        <v>62</v>
      </c>
      <c r="C80" s="9">
        <v>13930</v>
      </c>
      <c r="D80" s="19">
        <v>46075</v>
      </c>
    </row>
    <row r="81" spans="1:4" ht="16.2" thickBot="1" x14ac:dyDescent="0.35">
      <c r="A81" s="12"/>
      <c r="B81" s="6" t="s">
        <v>52</v>
      </c>
      <c r="C81" s="8">
        <f>C63+C64+C65+C68+C70+C72+C78</f>
        <v>21868268.699999999</v>
      </c>
      <c r="D81" s="8">
        <f>D63+D64+D65+D68+D70+D72+D78</f>
        <v>18095988.199999999</v>
      </c>
    </row>
    <row r="82" spans="1:4" ht="36" customHeight="1" thickBot="1" x14ac:dyDescent="0.35">
      <c r="A82" s="48" t="s">
        <v>63</v>
      </c>
      <c r="B82" s="49"/>
      <c r="C82" s="34" t="s">
        <v>88</v>
      </c>
      <c r="D82" s="35" t="s">
        <v>89</v>
      </c>
    </row>
    <row r="83" spans="1:4" ht="16.2" thickBot="1" x14ac:dyDescent="0.35">
      <c r="A83" s="1" t="s">
        <v>1</v>
      </c>
      <c r="B83" s="2" t="s">
        <v>2</v>
      </c>
      <c r="C83" s="3"/>
      <c r="D83" s="4"/>
    </row>
    <row r="84" spans="1:4" ht="16.2" thickBot="1" x14ac:dyDescent="0.35">
      <c r="A84" s="5" t="s">
        <v>3</v>
      </c>
      <c r="B84" s="6" t="s">
        <v>4</v>
      </c>
      <c r="C84" s="8">
        <f>8692897.24+20000</f>
        <v>8712897.2400000002</v>
      </c>
      <c r="D84" s="8">
        <f>7864705+60000</f>
        <v>7924705</v>
      </c>
    </row>
    <row r="85" spans="1:4" ht="16.2" thickBot="1" x14ac:dyDescent="0.35">
      <c r="A85" s="5" t="s">
        <v>5</v>
      </c>
      <c r="B85" s="6" t="s">
        <v>6</v>
      </c>
      <c r="C85" s="8">
        <v>2625253.8199999998</v>
      </c>
      <c r="D85" s="8">
        <v>2375141</v>
      </c>
    </row>
    <row r="86" spans="1:4" ht="16.2" thickBot="1" x14ac:dyDescent="0.35">
      <c r="A86" s="5" t="s">
        <v>14</v>
      </c>
      <c r="B86" s="6" t="s">
        <v>15</v>
      </c>
      <c r="C86" s="29">
        <f>C87</f>
        <v>13600</v>
      </c>
      <c r="D86" s="29">
        <v>0</v>
      </c>
    </row>
    <row r="87" spans="1:4" ht="16.2" thickBot="1" x14ac:dyDescent="0.35">
      <c r="A87" s="5"/>
      <c r="B87" s="3" t="s">
        <v>58</v>
      </c>
      <c r="C87" s="28">
        <v>13600</v>
      </c>
      <c r="D87" s="9">
        <v>0</v>
      </c>
    </row>
    <row r="88" spans="1:4" ht="16.2" thickBot="1" x14ac:dyDescent="0.35">
      <c r="A88" s="5" t="s">
        <v>28</v>
      </c>
      <c r="B88" s="6" t="s">
        <v>29</v>
      </c>
      <c r="C88" s="8">
        <f>C89</f>
        <v>64420</v>
      </c>
      <c r="D88" s="8">
        <f>D89</f>
        <v>73000</v>
      </c>
    </row>
    <row r="89" spans="1:4" ht="16.2" thickBot="1" x14ac:dyDescent="0.35">
      <c r="A89" s="5"/>
      <c r="B89" s="3" t="s">
        <v>59</v>
      </c>
      <c r="C89" s="9">
        <v>64420</v>
      </c>
      <c r="D89" s="9">
        <v>73000</v>
      </c>
    </row>
    <row r="90" spans="1:4" ht="16.2" thickBot="1" x14ac:dyDescent="0.35">
      <c r="A90" s="5" t="s">
        <v>64</v>
      </c>
      <c r="B90" s="6" t="s">
        <v>44</v>
      </c>
      <c r="C90" s="8">
        <f>C91+C92</f>
        <v>69380</v>
      </c>
      <c r="D90" s="8">
        <f>D91+D92</f>
        <v>0</v>
      </c>
    </row>
    <row r="91" spans="1:4" ht="16.2" thickBot="1" x14ac:dyDescent="0.35">
      <c r="A91" s="5"/>
      <c r="B91" s="3" t="s">
        <v>65</v>
      </c>
      <c r="C91" s="9">
        <v>46380</v>
      </c>
      <c r="D91" s="9">
        <v>0</v>
      </c>
    </row>
    <row r="92" spans="1:4" ht="16.2" thickBot="1" x14ac:dyDescent="0.35">
      <c r="A92" s="5"/>
      <c r="B92" s="3" t="s">
        <v>81</v>
      </c>
      <c r="C92" s="9">
        <v>23000</v>
      </c>
      <c r="D92" s="9">
        <v>0</v>
      </c>
    </row>
    <row r="93" spans="1:4" ht="16.2" thickBot="1" x14ac:dyDescent="0.35">
      <c r="A93" s="24"/>
      <c r="B93" s="6" t="s">
        <v>52</v>
      </c>
      <c r="C93" s="8">
        <f>C84+C85+C86+C88+C90</f>
        <v>11485551.060000001</v>
      </c>
      <c r="D93" s="8">
        <f>D84+D85+D86+D88+D90</f>
        <v>10372846</v>
      </c>
    </row>
    <row r="94" spans="1:4" ht="35.4" customHeight="1" thickBot="1" x14ac:dyDescent="0.35">
      <c r="A94" s="48" t="s">
        <v>66</v>
      </c>
      <c r="B94" s="49"/>
      <c r="C94" s="34" t="s">
        <v>88</v>
      </c>
      <c r="D94" s="35" t="s">
        <v>89</v>
      </c>
    </row>
    <row r="95" spans="1:4" ht="16.2" thickBot="1" x14ac:dyDescent="0.35">
      <c r="A95" s="1" t="s">
        <v>1</v>
      </c>
      <c r="B95" s="2" t="s">
        <v>2</v>
      </c>
      <c r="C95" s="3"/>
      <c r="D95" s="4"/>
    </row>
    <row r="96" spans="1:4" ht="16.2" hidden="1" thickBot="1" x14ac:dyDescent="0.35">
      <c r="A96" s="5"/>
      <c r="B96" s="3" t="s">
        <v>70</v>
      </c>
      <c r="C96" s="9"/>
      <c r="D96" s="30"/>
    </row>
    <row r="97" spans="1:4" ht="16.2" hidden="1" thickBot="1" x14ac:dyDescent="0.35">
      <c r="A97" s="12" t="s">
        <v>42</v>
      </c>
      <c r="B97" s="6" t="s">
        <v>60</v>
      </c>
      <c r="C97" s="8">
        <f>C98+C99+C100+C101+C102+C103</f>
        <v>0</v>
      </c>
      <c r="D97" s="8">
        <f>D98+D99+D100+D101+D102+D103</f>
        <v>0</v>
      </c>
    </row>
    <row r="98" spans="1:4" ht="16.2" hidden="1" thickBot="1" x14ac:dyDescent="0.35">
      <c r="A98" s="12"/>
      <c r="B98" s="3" t="s">
        <v>71</v>
      </c>
      <c r="C98" s="33"/>
      <c r="D98" s="30"/>
    </row>
    <row r="99" spans="1:4" ht="16.2" hidden="1" thickBot="1" x14ac:dyDescent="0.35">
      <c r="A99" s="12"/>
      <c r="B99" s="3" t="s">
        <v>72</v>
      </c>
      <c r="C99" s="33"/>
      <c r="D99" s="30"/>
    </row>
    <row r="100" spans="1:4" ht="16.2" hidden="1" thickBot="1" x14ac:dyDescent="0.35">
      <c r="A100" s="12"/>
      <c r="B100" s="3" t="s">
        <v>73</v>
      </c>
      <c r="C100" s="33"/>
      <c r="D100" s="30"/>
    </row>
    <row r="101" spans="1:4" ht="16.2" hidden="1" thickBot="1" x14ac:dyDescent="0.35">
      <c r="A101" s="12"/>
      <c r="B101" s="3" t="s">
        <v>74</v>
      </c>
      <c r="C101" s="33"/>
      <c r="D101" s="30"/>
    </row>
    <row r="102" spans="1:4" ht="16.2" hidden="1" thickBot="1" x14ac:dyDescent="0.35">
      <c r="A102" s="12"/>
      <c r="B102" s="3" t="s">
        <v>75</v>
      </c>
      <c r="C102" s="33"/>
      <c r="D102" s="30"/>
    </row>
    <row r="103" spans="1:4" ht="16.2" hidden="1" thickBot="1" x14ac:dyDescent="0.35">
      <c r="A103" s="12"/>
      <c r="B103" s="25" t="s">
        <v>76</v>
      </c>
      <c r="C103" s="9"/>
      <c r="D103" s="30"/>
    </row>
    <row r="104" spans="1:4" ht="16.2" thickBot="1" x14ac:dyDescent="0.35">
      <c r="A104" s="5" t="s">
        <v>45</v>
      </c>
      <c r="B104" s="6" t="s">
        <v>46</v>
      </c>
      <c r="C104" s="8">
        <f>C105</f>
        <v>2232804</v>
      </c>
      <c r="D104" s="8">
        <f>D105</f>
        <v>2300976</v>
      </c>
    </row>
    <row r="105" spans="1:4" ht="16.2" thickBot="1" x14ac:dyDescent="0.35">
      <c r="A105" s="12"/>
      <c r="B105" s="3" t="s">
        <v>67</v>
      </c>
      <c r="C105" s="9">
        <v>2232804</v>
      </c>
      <c r="D105" s="9">
        <v>2300976</v>
      </c>
    </row>
    <row r="106" spans="1:4" ht="16.2" hidden="1" thickBot="1" x14ac:dyDescent="0.35">
      <c r="A106" s="5" t="s">
        <v>68</v>
      </c>
      <c r="B106" s="6" t="s">
        <v>44</v>
      </c>
      <c r="C106" s="8">
        <f>C107+C108</f>
        <v>0</v>
      </c>
      <c r="D106" s="8">
        <f>D107+D108</f>
        <v>0</v>
      </c>
    </row>
    <row r="107" spans="1:4" ht="16.2" hidden="1" thickBot="1" x14ac:dyDescent="0.35">
      <c r="A107" s="5"/>
      <c r="B107" s="3" t="s">
        <v>77</v>
      </c>
      <c r="C107" s="9"/>
      <c r="D107" s="30"/>
    </row>
    <row r="108" spans="1:4" ht="16.2" hidden="1" thickBot="1" x14ac:dyDescent="0.35">
      <c r="A108" s="12"/>
      <c r="B108" s="3" t="s">
        <v>78</v>
      </c>
      <c r="C108" s="9"/>
      <c r="D108" s="30"/>
    </row>
    <row r="109" spans="1:4" ht="16.2" thickBot="1" x14ac:dyDescent="0.35">
      <c r="A109" s="43" t="s">
        <v>43</v>
      </c>
      <c r="B109" s="44" t="s">
        <v>44</v>
      </c>
      <c r="C109" s="45">
        <f>C110+C111</f>
        <v>117140.08</v>
      </c>
      <c r="D109" s="45">
        <f>D110+D111</f>
        <v>91314</v>
      </c>
    </row>
    <row r="110" spans="1:4" ht="16.2" thickBot="1" x14ac:dyDescent="0.35">
      <c r="A110" s="26"/>
      <c r="B110" s="3" t="s">
        <v>79</v>
      </c>
      <c r="C110" s="33">
        <f>86233+429+4898.08+5280</f>
        <v>96840.08</v>
      </c>
      <c r="D110" s="9">
        <v>77814</v>
      </c>
    </row>
    <row r="111" spans="1:4" ht="16.2" thickBot="1" x14ac:dyDescent="0.35">
      <c r="A111" s="26"/>
      <c r="B111" s="3" t="s">
        <v>87</v>
      </c>
      <c r="C111" s="9">
        <v>20300</v>
      </c>
      <c r="D111" s="38">
        <v>13500</v>
      </c>
    </row>
    <row r="112" spans="1:4" ht="16.2" thickBot="1" x14ac:dyDescent="0.35">
      <c r="A112" s="17"/>
      <c r="B112" s="6" t="s">
        <v>52</v>
      </c>
      <c r="C112" s="8">
        <f>C104+C109</f>
        <v>2349944.08</v>
      </c>
      <c r="D112" s="8">
        <f>D104+D109</f>
        <v>2392290</v>
      </c>
    </row>
    <row r="113" spans="1:4" x14ac:dyDescent="0.3">
      <c r="A113" s="27"/>
    </row>
    <row r="114" spans="1:4" x14ac:dyDescent="0.3">
      <c r="C114" s="7"/>
      <c r="D114" s="7"/>
    </row>
    <row r="116" spans="1:4" x14ac:dyDescent="0.3">
      <c r="C116" s="47"/>
      <c r="D116" s="47"/>
    </row>
    <row r="117" spans="1:4" x14ac:dyDescent="0.3">
      <c r="C117" s="7"/>
    </row>
    <row r="118" spans="1:4" x14ac:dyDescent="0.3">
      <c r="C118" s="7"/>
      <c r="D118" s="7"/>
    </row>
    <row r="119" spans="1:4" x14ac:dyDescent="0.3">
      <c r="C119" s="7"/>
    </row>
    <row r="120" spans="1:4" x14ac:dyDescent="0.3">
      <c r="C120" s="47"/>
      <c r="D120" s="47"/>
    </row>
    <row r="121" spans="1:4" x14ac:dyDescent="0.3">
      <c r="C121" s="47"/>
    </row>
  </sheetData>
  <mergeCells count="4">
    <mergeCell ref="A2:B2"/>
    <mergeCell ref="A61:B61"/>
    <mergeCell ref="A82:B82"/>
    <mergeCell ref="A94:B9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2024-02-15T01:52:04Z</dcterms:modified>
</cp:coreProperties>
</file>