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615" yWindow="-120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</definedNames>
  <calcPr calcId="144525"/>
</workbook>
</file>

<file path=xl/calcChain.xml><?xml version="1.0" encoding="utf-8"?>
<calcChain xmlns="http://schemas.openxmlformats.org/spreadsheetml/2006/main">
  <c r="C109" i="1" l="1"/>
  <c r="D91" i="1"/>
  <c r="C91" i="1"/>
  <c r="D75" i="1"/>
  <c r="C75" i="1"/>
  <c r="D96" i="1"/>
  <c r="C96" i="1"/>
  <c r="D103" i="1"/>
  <c r="D99" i="1"/>
  <c r="C99" i="1"/>
  <c r="C103" i="1"/>
  <c r="C105" i="1"/>
  <c r="D53" i="1"/>
  <c r="C53" i="1"/>
  <c r="C4" i="1"/>
  <c r="C59" i="1"/>
  <c r="C84" i="1"/>
  <c r="C66" i="1"/>
  <c r="D56" i="1"/>
  <c r="C56" i="1"/>
  <c r="C33" i="1"/>
  <c r="C13" i="1"/>
  <c r="C5" i="1"/>
  <c r="D33" i="1" l="1"/>
  <c r="D68" i="1"/>
  <c r="D66" i="1"/>
  <c r="D84" i="1"/>
  <c r="D59" i="1"/>
  <c r="C6" i="1"/>
  <c r="D5" i="1"/>
  <c r="D4" i="1"/>
  <c r="D105" i="1" l="1"/>
  <c r="D13" i="1"/>
  <c r="D78" i="1"/>
  <c r="D73" i="1"/>
  <c r="C88" i="1"/>
  <c r="C73" i="1"/>
  <c r="C78" i="1"/>
  <c r="C49" i="1" l="1"/>
  <c r="D88" i="1"/>
  <c r="D101" i="1" l="1"/>
  <c r="D109" i="1" s="1"/>
  <c r="C101" i="1"/>
  <c r="D58" i="1"/>
  <c r="D86" i="1"/>
  <c r="D71" i="1"/>
  <c r="D6" i="1"/>
  <c r="C86" i="1"/>
  <c r="C71" i="1"/>
  <c r="C68" i="1"/>
  <c r="C58" i="1"/>
  <c r="C63" i="1" s="1"/>
  <c r="C60" i="1"/>
  <c r="D63" i="1" l="1"/>
  <c r="C81" i="1"/>
  <c r="D81" i="1"/>
  <c r="D111" i="1" l="1"/>
  <c r="C111" i="1"/>
</calcChain>
</file>

<file path=xl/sharedStrings.xml><?xml version="1.0" encoding="utf-8"?>
<sst xmlns="http://schemas.openxmlformats.org/spreadsheetml/2006/main" count="148" uniqueCount="103">
  <si>
    <t>Бюджет городского округа города Шарыпово</t>
  </si>
  <si>
    <t>статья</t>
  </si>
  <si>
    <t>наименование</t>
  </si>
  <si>
    <t>ст.211</t>
  </si>
  <si>
    <t>Заработная плата</t>
  </si>
  <si>
    <t>ст.213</t>
  </si>
  <si>
    <t>Начисления на выплаты по оплате труда</t>
  </si>
  <si>
    <t>ст.223</t>
  </si>
  <si>
    <t>Коммунальные  услуги</t>
  </si>
  <si>
    <t>Электроэнергия</t>
  </si>
  <si>
    <t>Теплоснабжение</t>
  </si>
  <si>
    <t>Холодное водоснабжение</t>
  </si>
  <si>
    <t>Стоки</t>
  </si>
  <si>
    <t>Вывоз мусора</t>
  </si>
  <si>
    <t>ст.225</t>
  </si>
  <si>
    <t>Услуги по содержанию имущества</t>
  </si>
  <si>
    <t>Заправка и поверка огнетушителей</t>
  </si>
  <si>
    <t>Обслуживание электро,тепло и  водосчетчиков</t>
  </si>
  <si>
    <t>Обслуживание ИТП</t>
  </si>
  <si>
    <t>Обслуживание пожарной сигнализации</t>
  </si>
  <si>
    <t>Поверка диэлектрических инструментов</t>
  </si>
  <si>
    <t>Поверка манометров</t>
  </si>
  <si>
    <t>ТО пожарных кранов</t>
  </si>
  <si>
    <t>Поверка и ремонт весов</t>
  </si>
  <si>
    <t>Промывка системы отопления</t>
  </si>
  <si>
    <t>Санобработка помещений и территории</t>
  </si>
  <si>
    <t>Обслуживание системы видеонаблюдения</t>
  </si>
  <si>
    <t>Обслуживание радиосистемы "Стрелец-мониторинг"</t>
  </si>
  <si>
    <t>ст.226</t>
  </si>
  <si>
    <t>Прочие услуги</t>
  </si>
  <si>
    <t>Зооэнтомологические исследования</t>
  </si>
  <si>
    <t xml:space="preserve">Медосмотр </t>
  </si>
  <si>
    <t>Обучение по охране труда</t>
  </si>
  <si>
    <t>Проведение обследования на гельминтозы</t>
  </si>
  <si>
    <t>Санминимум</t>
  </si>
  <si>
    <t>Обучение пожарной безопасности</t>
  </si>
  <si>
    <t>ст.290</t>
  </si>
  <si>
    <t>Госпошлина по суду</t>
  </si>
  <si>
    <t>Лицензия за доп.образование</t>
  </si>
  <si>
    <t>Экологические платежи</t>
  </si>
  <si>
    <t>ст.310</t>
  </si>
  <si>
    <t>ст.346</t>
  </si>
  <si>
    <t>Увеличение стоимости матер.запасов</t>
  </si>
  <si>
    <t>ст.342</t>
  </si>
  <si>
    <t>Увеличение стоимости продуктов питания</t>
  </si>
  <si>
    <t xml:space="preserve">Питание   </t>
  </si>
  <si>
    <t>Увеличение стоимости прочих обротныхматер.запасов</t>
  </si>
  <si>
    <t>Электротовары</t>
  </si>
  <si>
    <t>ст.353</t>
  </si>
  <si>
    <t>ЭЦП</t>
  </si>
  <si>
    <t>Всего материальные затраты</t>
  </si>
  <si>
    <t>Краевые субвенции для организации учебно-воспитательного процесса</t>
  </si>
  <si>
    <t>ст.221</t>
  </si>
  <si>
    <t>Услуги связи</t>
  </si>
  <si>
    <t>Оплата телефонной связи</t>
  </si>
  <si>
    <t>Оплата за интернет</t>
  </si>
  <si>
    <t>Заправка картриджей</t>
  </si>
  <si>
    <t>Медосмотр</t>
  </si>
  <si>
    <t>Увеличение стоимости основных средств</t>
  </si>
  <si>
    <t>Ткани и фурнитура</t>
  </si>
  <si>
    <t>Канцтовары</t>
  </si>
  <si>
    <t>Краевые субвенции для административно-вспомогательного персонала</t>
  </si>
  <si>
    <t>ст.340</t>
  </si>
  <si>
    <t>Канцелярские товары</t>
  </si>
  <si>
    <t>Родительская плата</t>
  </si>
  <si>
    <t>Питание</t>
  </si>
  <si>
    <t>ст.345</t>
  </si>
  <si>
    <t>Охрана учреждения сотрудниками ЧОП</t>
  </si>
  <si>
    <t>Приобретение хозтоваров</t>
  </si>
  <si>
    <t>Замеры сопротивления изоляции</t>
  </si>
  <si>
    <t>Специальна одежда, обувь</t>
  </si>
  <si>
    <t>Приобретение пылесоса</t>
  </si>
  <si>
    <t>Приобретение посуды</t>
  </si>
  <si>
    <t>Поверка медицинского оборудования</t>
  </si>
  <si>
    <t>Вывоз листвы</t>
  </si>
  <si>
    <t>Увеличение стоимости прочих материальных запасов</t>
  </si>
  <si>
    <t>Приобретение сантехнических товаров</t>
  </si>
  <si>
    <t>Валка высокоствольных деревьев</t>
  </si>
  <si>
    <t>Исполнено в 2024 году</t>
  </si>
  <si>
    <t>Запланировано в 2025 году</t>
  </si>
  <si>
    <t>Техническое обслуживание медицинской техники</t>
  </si>
  <si>
    <t>Обслуживание системы тревожных сообщений</t>
  </si>
  <si>
    <t>Обучение по тепло и электробезопасности</t>
  </si>
  <si>
    <t>Обучение ГО и ЧС</t>
  </si>
  <si>
    <t>Подписка на газету "Огни Сибири"</t>
  </si>
  <si>
    <t>Абонентская плата за обслуживание тревожной кнопки</t>
  </si>
  <si>
    <t>Текущий ремонт навеса крыльца центрального входа</t>
  </si>
  <si>
    <t>Проведение эксплутацтонных характкристик пожарных лестниц</t>
  </si>
  <si>
    <t>Испытание ограждения кровли</t>
  </si>
  <si>
    <t>Спецоценка условий труда</t>
  </si>
  <si>
    <t>Обучение в области информационной безопасности</t>
  </si>
  <si>
    <t>Приобретение технологического оборудования</t>
  </si>
  <si>
    <t>Приобретение видеорегистратора</t>
  </si>
  <si>
    <t>Приобретение утюгов</t>
  </si>
  <si>
    <t>Дезинфицирующие средства</t>
  </si>
  <si>
    <t>Приобретение полотенец</t>
  </si>
  <si>
    <t>ст.341</t>
  </si>
  <si>
    <t>Приобретение медикаментов</t>
  </si>
  <si>
    <t>Прочие расходы, услуги</t>
  </si>
  <si>
    <t>Обучение поваров</t>
  </si>
  <si>
    <t>Поставка оборудования, наглядных пособий</t>
  </si>
  <si>
    <t>Приобретение музыкального оборудования</t>
  </si>
  <si>
    <t>Производственный контроль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</si>
</sst>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\ _₽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right"/>
    </xf>
    <xf numFmtId="0" fontId="1" fillId="2" borderId="1" xfId="0" applyFont="1" applyFill="1" applyBorder="1"/>
    <xf numFmtId="0" fontId="1" fillId="2" borderId="2" xfId="0" applyFont="1" applyFill="1" applyBorder="1"/>
    <xf numFmtId="4" fontId="0" fillId="0" borderId="0" xfId="0" applyNumberFormat="1"/>
    <xf numFmtId="4" fontId="1" fillId="2" borderId="2" xfId="0" applyNumberFormat="1" applyFont="1" applyFill="1" applyBorder="1" applyAlignment="1">
      <alignment horizontal="right"/>
    </xf>
    <xf numFmtId="4" fontId="2" fillId="2" borderId="2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4" fillId="2" borderId="2" xfId="0" applyFont="1" applyFill="1" applyBorder="1"/>
    <xf numFmtId="0" fontId="2" fillId="2" borderId="1" xfId="0" applyFont="1" applyFill="1" applyBorder="1" applyAlignment="1">
      <alignment horizontal="right"/>
    </xf>
    <xf numFmtId="4" fontId="1" fillId="2" borderId="2" xfId="0" applyNumberFormat="1" applyFont="1" applyFill="1" applyBorder="1" applyAlignment="1">
      <alignment horizontal="right" wrapText="1"/>
    </xf>
    <xf numFmtId="4" fontId="2" fillId="2" borderId="2" xfId="0" applyNumberFormat="1" applyFont="1" applyFill="1" applyBorder="1" applyAlignment="1">
      <alignment horizontal="right" wrapText="1"/>
    </xf>
    <xf numFmtId="0" fontId="1" fillId="2" borderId="5" xfId="0" applyFont="1" applyFill="1" applyBorder="1" applyAlignment="1">
      <alignment horizontal="center"/>
    </xf>
    <xf numFmtId="0" fontId="2" fillId="2" borderId="4" xfId="0" applyFont="1" applyFill="1" applyBorder="1"/>
    <xf numFmtId="4" fontId="2" fillId="2" borderId="4" xfId="0" applyNumberFormat="1" applyFont="1" applyFill="1" applyBorder="1" applyAlignment="1">
      <alignment horizontal="right"/>
    </xf>
    <xf numFmtId="4" fontId="2" fillId="2" borderId="4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right"/>
    </xf>
    <xf numFmtId="0" fontId="3" fillId="2" borderId="2" xfId="0" applyFont="1" applyFill="1" applyBorder="1"/>
    <xf numFmtId="0" fontId="2" fillId="2" borderId="1" xfId="0" applyFont="1" applyFill="1" applyBorder="1"/>
    <xf numFmtId="0" fontId="5" fillId="0" borderId="0" xfId="0" applyFont="1" applyAlignment="1">
      <alignment horizontal="justify"/>
    </xf>
    <xf numFmtId="43" fontId="2" fillId="2" borderId="2" xfId="0" applyNumberFormat="1" applyFont="1" applyFill="1" applyBorder="1" applyAlignment="1">
      <alignment horizontal="right" wrapText="1"/>
    </xf>
    <xf numFmtId="164" fontId="2" fillId="2" borderId="2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/>
    </xf>
    <xf numFmtId="2" fontId="2" fillId="2" borderId="2" xfId="0" applyNumberFormat="1" applyFont="1" applyFill="1" applyBorder="1" applyAlignment="1">
      <alignment horizontal="right"/>
    </xf>
    <xf numFmtId="4" fontId="6" fillId="2" borderId="2" xfId="0" applyNumberFormat="1" applyFont="1" applyFill="1" applyBorder="1" applyAlignment="1">
      <alignment horizontal="right"/>
    </xf>
    <xf numFmtId="4" fontId="2" fillId="3" borderId="2" xfId="0" applyNumberFormat="1" applyFont="1" applyFill="1" applyBorder="1" applyAlignment="1">
      <alignment horizontal="right"/>
    </xf>
    <xf numFmtId="0" fontId="2" fillId="2" borderId="6" xfId="0" applyFont="1" applyFill="1" applyBorder="1"/>
    <xf numFmtId="4" fontId="2" fillId="2" borderId="7" xfId="0" applyNumberFormat="1" applyFont="1" applyFill="1" applyBorder="1" applyAlignment="1">
      <alignment horizontal="right"/>
    </xf>
    <xf numFmtId="4" fontId="7" fillId="0" borderId="5" xfId="0" applyNumberFormat="1" applyFont="1" applyBorder="1"/>
    <xf numFmtId="0" fontId="1" fillId="3" borderId="1" xfId="0" applyFont="1" applyFill="1" applyBorder="1"/>
    <xf numFmtId="0" fontId="1" fillId="3" borderId="2" xfId="0" applyFont="1" applyFill="1" applyBorder="1"/>
    <xf numFmtId="4" fontId="1" fillId="3" borderId="2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43" fontId="0" fillId="0" borderId="0" xfId="0" applyNumberFormat="1"/>
    <xf numFmtId="0" fontId="8" fillId="2" borderId="2" xfId="0" applyFont="1" applyFill="1" applyBorder="1"/>
    <xf numFmtId="0" fontId="8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tabSelected="1" zoomScaleNormal="100" workbookViewId="0">
      <selection activeCell="F12" sqref="F12"/>
    </sheetView>
  </sheetViews>
  <sheetFormatPr defaultRowHeight="15" x14ac:dyDescent="0.25"/>
  <cols>
    <col min="2" max="2" width="52.42578125" customWidth="1"/>
    <col min="3" max="3" width="17.5703125" customWidth="1"/>
    <col min="4" max="4" width="19.7109375" customWidth="1"/>
    <col min="6" max="6" width="12.42578125" bestFit="1" customWidth="1"/>
  </cols>
  <sheetData>
    <row r="1" spans="1:6" ht="15.75" thickBot="1" x14ac:dyDescent="0.3"/>
    <row r="2" spans="1:6" ht="32.25" thickBot="1" x14ac:dyDescent="0.3">
      <c r="A2" s="46" t="s">
        <v>0</v>
      </c>
      <c r="B2" s="47"/>
      <c r="C2" s="44" t="s">
        <v>78</v>
      </c>
      <c r="D2" s="45" t="s">
        <v>79</v>
      </c>
    </row>
    <row r="3" spans="1:6" ht="16.5" thickBot="1" x14ac:dyDescent="0.3">
      <c r="A3" s="1" t="s">
        <v>1</v>
      </c>
      <c r="B3" s="2" t="s">
        <v>2</v>
      </c>
      <c r="C3" s="3"/>
      <c r="D3" s="4"/>
    </row>
    <row r="4" spans="1:6" ht="16.5" thickBot="1" x14ac:dyDescent="0.3">
      <c r="A4" s="5" t="s">
        <v>3</v>
      </c>
      <c r="B4" s="6" t="s">
        <v>4</v>
      </c>
      <c r="C4" s="8">
        <f>1491983+25000+3765475+858000</f>
        <v>6140458</v>
      </c>
      <c r="D4" s="8">
        <f>1453000+50000+3750000+864864</f>
        <v>6117864</v>
      </c>
    </row>
    <row r="5" spans="1:6" ht="16.5" thickBot="1" x14ac:dyDescent="0.3">
      <c r="A5" s="5" t="s">
        <v>5</v>
      </c>
      <c r="B5" s="6" t="s">
        <v>6</v>
      </c>
      <c r="C5" s="8">
        <f>450579+1137173+259116</f>
        <v>1846868</v>
      </c>
      <c r="D5" s="8">
        <f>438806+1132500+261189</f>
        <v>1832495</v>
      </c>
    </row>
    <row r="6" spans="1:6" ht="16.5" thickBot="1" x14ac:dyDescent="0.3">
      <c r="A6" s="5" t="s">
        <v>7</v>
      </c>
      <c r="B6" s="6" t="s">
        <v>8</v>
      </c>
      <c r="C6" s="8">
        <f>C7+C8+C9+C10+C11+C12</f>
        <v>2571628.4</v>
      </c>
      <c r="D6" s="8">
        <f>D7+D8+D9+D10+D12</f>
        <v>2509500</v>
      </c>
    </row>
    <row r="7" spans="1:6" ht="16.5" thickBot="1" x14ac:dyDescent="0.3">
      <c r="A7" s="5"/>
      <c r="B7" s="3" t="s">
        <v>9</v>
      </c>
      <c r="C7" s="9">
        <v>577262.75</v>
      </c>
      <c r="D7" s="9">
        <v>647220</v>
      </c>
    </row>
    <row r="8" spans="1:6" ht="16.5" thickBot="1" x14ac:dyDescent="0.3">
      <c r="A8" s="5"/>
      <c r="B8" s="3" t="s">
        <v>10</v>
      </c>
      <c r="C8" s="9">
        <v>1587875.4</v>
      </c>
      <c r="D8" s="9">
        <v>1439360</v>
      </c>
    </row>
    <row r="9" spans="1:6" ht="16.5" thickBot="1" x14ac:dyDescent="0.3">
      <c r="A9" s="5"/>
      <c r="B9" s="3" t="s">
        <v>11</v>
      </c>
      <c r="C9" s="9">
        <v>200950.1</v>
      </c>
      <c r="D9" s="9">
        <v>204180</v>
      </c>
    </row>
    <row r="10" spans="1:6" ht="16.5" thickBot="1" x14ac:dyDescent="0.3">
      <c r="A10" s="5"/>
      <c r="B10" s="3" t="s">
        <v>12</v>
      </c>
      <c r="C10" s="9">
        <v>118009.51</v>
      </c>
      <c r="D10" s="9">
        <v>123740</v>
      </c>
    </row>
    <row r="11" spans="1:6" ht="16.5" thickBot="1" x14ac:dyDescent="0.3">
      <c r="A11" s="5"/>
      <c r="B11" s="3" t="s">
        <v>74</v>
      </c>
      <c r="C11" s="9">
        <v>0</v>
      </c>
      <c r="D11" s="9">
        <v>0</v>
      </c>
    </row>
    <row r="12" spans="1:6" ht="16.5" thickBot="1" x14ac:dyDescent="0.3">
      <c r="A12" s="5"/>
      <c r="B12" s="3" t="s">
        <v>13</v>
      </c>
      <c r="C12" s="9">
        <v>87530.64</v>
      </c>
      <c r="D12" s="9">
        <v>95000</v>
      </c>
      <c r="F12" s="7"/>
    </row>
    <row r="13" spans="1:6" ht="16.5" thickBot="1" x14ac:dyDescent="0.3">
      <c r="A13" s="5" t="s">
        <v>14</v>
      </c>
      <c r="B13" s="6" t="s">
        <v>15</v>
      </c>
      <c r="C13" s="8">
        <f>C14+C15+C16+C17+C18+C19+C20+C21+C22+C23+C24+C25+C26+C27+C28+C29+C30+C32+C31</f>
        <v>939125.84000000008</v>
      </c>
      <c r="D13" s="8">
        <f>SUM(D14:D32)</f>
        <v>171400</v>
      </c>
    </row>
    <row r="14" spans="1:6" ht="16.5" thickBot="1" x14ac:dyDescent="0.3">
      <c r="A14" s="5"/>
      <c r="B14" s="3" t="s">
        <v>16</v>
      </c>
      <c r="C14" s="9">
        <v>16500</v>
      </c>
      <c r="D14" s="9">
        <v>11600</v>
      </c>
    </row>
    <row r="15" spans="1:6" ht="16.5" thickBot="1" x14ac:dyDescent="0.3">
      <c r="A15" s="5"/>
      <c r="B15" s="3" t="s">
        <v>17</v>
      </c>
      <c r="C15" s="9">
        <v>15000</v>
      </c>
      <c r="D15" s="9">
        <v>13800</v>
      </c>
    </row>
    <row r="16" spans="1:6" ht="16.5" thickBot="1" x14ac:dyDescent="0.3">
      <c r="A16" s="5"/>
      <c r="B16" s="3" t="s">
        <v>18</v>
      </c>
      <c r="C16" s="9">
        <v>23400</v>
      </c>
      <c r="D16" s="9">
        <v>25000</v>
      </c>
    </row>
    <row r="17" spans="1:4" ht="16.5" thickBot="1" x14ac:dyDescent="0.3">
      <c r="A17" s="5"/>
      <c r="B17" s="3" t="s">
        <v>19</v>
      </c>
      <c r="C17" s="9">
        <v>13068</v>
      </c>
      <c r="D17" s="9">
        <v>14400</v>
      </c>
    </row>
    <row r="18" spans="1:4" ht="16.5" thickBot="1" x14ac:dyDescent="0.3">
      <c r="A18" s="5"/>
      <c r="B18" s="3" t="s">
        <v>20</v>
      </c>
      <c r="C18" s="9">
        <v>1840</v>
      </c>
      <c r="D18" s="9">
        <v>3000</v>
      </c>
    </row>
    <row r="19" spans="1:4" ht="16.5" thickBot="1" x14ac:dyDescent="0.3">
      <c r="A19" s="5"/>
      <c r="B19" s="3" t="s">
        <v>21</v>
      </c>
      <c r="C19" s="9">
        <v>4336.54</v>
      </c>
      <c r="D19" s="9">
        <v>2000</v>
      </c>
    </row>
    <row r="20" spans="1:4" ht="16.5" thickBot="1" x14ac:dyDescent="0.3">
      <c r="A20" s="5"/>
      <c r="B20" s="3" t="s">
        <v>22</v>
      </c>
      <c r="C20" s="9">
        <v>11000</v>
      </c>
      <c r="D20" s="30">
        <v>0</v>
      </c>
    </row>
    <row r="21" spans="1:4" ht="16.5" thickBot="1" x14ac:dyDescent="0.3">
      <c r="A21" s="5"/>
      <c r="B21" s="3" t="s">
        <v>23</v>
      </c>
      <c r="C21" s="9">
        <v>8624.06</v>
      </c>
      <c r="D21" s="9">
        <v>10000</v>
      </c>
    </row>
    <row r="22" spans="1:4" ht="16.5" thickBot="1" x14ac:dyDescent="0.3">
      <c r="A22" s="5"/>
      <c r="B22" s="3" t="s">
        <v>24</v>
      </c>
      <c r="C22" s="9">
        <v>21700</v>
      </c>
      <c r="D22" s="9">
        <v>22000</v>
      </c>
    </row>
    <row r="23" spans="1:4" ht="16.5" thickBot="1" x14ac:dyDescent="0.3">
      <c r="A23" s="5"/>
      <c r="B23" s="3" t="s">
        <v>25</v>
      </c>
      <c r="C23" s="9">
        <v>23713.439999999999</v>
      </c>
      <c r="D23" s="9">
        <v>24000</v>
      </c>
    </row>
    <row r="24" spans="1:4" ht="16.5" thickBot="1" x14ac:dyDescent="0.3">
      <c r="A24" s="5"/>
      <c r="B24" s="3" t="s">
        <v>26</v>
      </c>
      <c r="C24" s="9">
        <v>6000</v>
      </c>
      <c r="D24" s="9">
        <v>6000</v>
      </c>
    </row>
    <row r="25" spans="1:4" ht="16.899999999999999" customHeight="1" thickBot="1" x14ac:dyDescent="0.3">
      <c r="A25" s="5"/>
      <c r="B25" s="10" t="s">
        <v>69</v>
      </c>
      <c r="C25" s="9">
        <v>5909</v>
      </c>
      <c r="D25" s="30">
        <v>0</v>
      </c>
    </row>
    <row r="26" spans="1:4" ht="16.5" thickBot="1" x14ac:dyDescent="0.3">
      <c r="A26" s="5"/>
      <c r="B26" s="3" t="s">
        <v>27</v>
      </c>
      <c r="C26" s="9">
        <v>26400</v>
      </c>
      <c r="D26" s="9">
        <v>36000</v>
      </c>
    </row>
    <row r="27" spans="1:4" ht="16.5" thickBot="1" x14ac:dyDescent="0.3">
      <c r="A27" s="5"/>
      <c r="B27" s="3" t="s">
        <v>86</v>
      </c>
      <c r="C27" s="9">
        <v>585000</v>
      </c>
      <c r="D27" s="9">
        <v>0</v>
      </c>
    </row>
    <row r="28" spans="1:4" ht="16.5" thickBot="1" x14ac:dyDescent="0.3">
      <c r="A28" s="5"/>
      <c r="B28" s="3" t="s">
        <v>80</v>
      </c>
      <c r="C28" s="9">
        <v>0</v>
      </c>
      <c r="D28" s="9">
        <v>3600</v>
      </c>
    </row>
    <row r="29" spans="1:4" ht="16.899999999999999" customHeight="1" thickBot="1" x14ac:dyDescent="0.3">
      <c r="A29" s="5"/>
      <c r="B29" s="10" t="s">
        <v>73</v>
      </c>
      <c r="C29" s="9">
        <v>13234.8</v>
      </c>
      <c r="D29" s="30">
        <v>0</v>
      </c>
    </row>
    <row r="30" spans="1:4" ht="15" customHeight="1" thickBot="1" x14ac:dyDescent="0.3">
      <c r="A30" s="5"/>
      <c r="B30" s="42" t="s">
        <v>87</v>
      </c>
      <c r="C30" s="9">
        <v>23000</v>
      </c>
      <c r="D30" s="30">
        <v>0</v>
      </c>
    </row>
    <row r="31" spans="1:4" ht="18" customHeight="1" thickBot="1" x14ac:dyDescent="0.3">
      <c r="A31" s="5"/>
      <c r="B31" s="10" t="s">
        <v>77</v>
      </c>
      <c r="C31" s="9">
        <v>120000</v>
      </c>
      <c r="D31" s="30">
        <v>0</v>
      </c>
    </row>
    <row r="32" spans="1:4" ht="16.899999999999999" customHeight="1" thickBot="1" x14ac:dyDescent="0.3">
      <c r="A32" s="5"/>
      <c r="B32" s="10" t="s">
        <v>88</v>
      </c>
      <c r="C32" s="9">
        <v>20400</v>
      </c>
      <c r="D32" s="9">
        <v>0</v>
      </c>
    </row>
    <row r="33" spans="1:4" ht="16.5" thickBot="1" x14ac:dyDescent="0.3">
      <c r="A33" s="5" t="s">
        <v>28</v>
      </c>
      <c r="B33" s="6" t="s">
        <v>29</v>
      </c>
      <c r="C33" s="8">
        <f>C34+C35+C36+C37+C38+C39+C40+C41+C42+C43+C44+C46+C47+C45</f>
        <v>721225</v>
      </c>
      <c r="D33" s="8">
        <f>D34+D35+D36+D37+D38+D39+D40+D41+D42+D43+D44+D46+D48</f>
        <v>721400</v>
      </c>
    </row>
    <row r="34" spans="1:4" ht="16.5" thickBot="1" x14ac:dyDescent="0.3">
      <c r="A34" s="5"/>
      <c r="B34" s="41" t="s">
        <v>85</v>
      </c>
      <c r="C34" s="9">
        <v>24000</v>
      </c>
      <c r="D34" s="9">
        <v>24000</v>
      </c>
    </row>
    <row r="35" spans="1:4" ht="16.5" thickBot="1" x14ac:dyDescent="0.3">
      <c r="A35" s="5"/>
      <c r="B35" s="3" t="s">
        <v>30</v>
      </c>
      <c r="C35" s="9">
        <v>8050</v>
      </c>
      <c r="D35" s="9">
        <v>8100</v>
      </c>
    </row>
    <row r="36" spans="1:4" ht="16.5" thickBot="1" x14ac:dyDescent="0.3">
      <c r="A36" s="5"/>
      <c r="B36" s="3" t="s">
        <v>31</v>
      </c>
      <c r="C36" s="9">
        <v>53600</v>
      </c>
      <c r="D36" s="9">
        <v>44000</v>
      </c>
    </row>
    <row r="37" spans="1:4" ht="18" customHeight="1" thickBot="1" x14ac:dyDescent="0.3">
      <c r="A37" s="5"/>
      <c r="B37" s="10" t="s">
        <v>102</v>
      </c>
      <c r="C37" s="27">
        <v>67515</v>
      </c>
      <c r="D37" s="30">
        <v>0</v>
      </c>
    </row>
    <row r="38" spans="1:4" ht="16.5" thickBot="1" x14ac:dyDescent="0.3">
      <c r="A38" s="5"/>
      <c r="B38" s="3" t="s">
        <v>32</v>
      </c>
      <c r="C38" s="9">
        <v>1400</v>
      </c>
      <c r="D38" s="9">
        <v>2000</v>
      </c>
    </row>
    <row r="39" spans="1:4" ht="16.5" thickBot="1" x14ac:dyDescent="0.3">
      <c r="A39" s="5"/>
      <c r="B39" s="3" t="s">
        <v>33</v>
      </c>
      <c r="C39" s="9">
        <v>80000</v>
      </c>
      <c r="D39" s="9">
        <v>80000</v>
      </c>
    </row>
    <row r="40" spans="1:4" ht="16.5" thickBot="1" x14ac:dyDescent="0.3">
      <c r="A40" s="5"/>
      <c r="B40" s="3" t="s">
        <v>34</v>
      </c>
      <c r="C40" s="9">
        <v>23300</v>
      </c>
      <c r="D40" s="9">
        <v>24000</v>
      </c>
    </row>
    <row r="41" spans="1:4" ht="16.5" thickBot="1" x14ac:dyDescent="0.3">
      <c r="A41" s="11"/>
      <c r="B41" s="3" t="s">
        <v>81</v>
      </c>
      <c r="C41" s="9">
        <v>0</v>
      </c>
      <c r="D41" s="9">
        <v>7200</v>
      </c>
    </row>
    <row r="42" spans="1:4" ht="16.149999999999999" customHeight="1" thickBot="1" x14ac:dyDescent="0.3">
      <c r="A42" s="12"/>
      <c r="B42" s="10" t="s">
        <v>35</v>
      </c>
      <c r="C42" s="9">
        <v>0</v>
      </c>
      <c r="D42" s="9">
        <v>3000</v>
      </c>
    </row>
    <row r="43" spans="1:4" ht="16.149999999999999" customHeight="1" thickBot="1" x14ac:dyDescent="0.3">
      <c r="A43" s="12"/>
      <c r="B43" s="10" t="s">
        <v>82</v>
      </c>
      <c r="C43" s="9">
        <v>0</v>
      </c>
      <c r="D43" s="9">
        <v>2000</v>
      </c>
    </row>
    <row r="44" spans="1:4" ht="16.149999999999999" customHeight="1" thickBot="1" x14ac:dyDescent="0.3">
      <c r="A44" s="12"/>
      <c r="B44" s="10" t="s">
        <v>83</v>
      </c>
      <c r="C44" s="9">
        <v>0</v>
      </c>
      <c r="D44" s="9">
        <v>3500</v>
      </c>
    </row>
    <row r="45" spans="1:4" ht="16.149999999999999" customHeight="1" thickBot="1" x14ac:dyDescent="0.3">
      <c r="A45" s="12"/>
      <c r="B45" s="10" t="s">
        <v>90</v>
      </c>
      <c r="C45" s="9">
        <v>4200</v>
      </c>
      <c r="D45" s="9">
        <v>0</v>
      </c>
    </row>
    <row r="46" spans="1:4" ht="16.5" thickBot="1" x14ac:dyDescent="0.3">
      <c r="A46" s="12"/>
      <c r="B46" s="3" t="s">
        <v>67</v>
      </c>
      <c r="C46" s="9">
        <v>414960</v>
      </c>
      <c r="D46" s="9">
        <v>513600</v>
      </c>
    </row>
    <row r="47" spans="1:4" ht="16.5" thickBot="1" x14ac:dyDescent="0.3">
      <c r="A47" s="12"/>
      <c r="B47" s="3" t="s">
        <v>89</v>
      </c>
      <c r="C47" s="9">
        <v>44200</v>
      </c>
      <c r="D47" s="9">
        <v>0</v>
      </c>
    </row>
    <row r="48" spans="1:4" ht="16.5" thickBot="1" x14ac:dyDescent="0.3">
      <c r="A48" s="12"/>
      <c r="B48" s="3" t="s">
        <v>84</v>
      </c>
      <c r="C48" s="9">
        <v>0</v>
      </c>
      <c r="D48" s="9">
        <v>10000</v>
      </c>
    </row>
    <row r="49" spans="1:4" ht="16.5" hidden="1" thickBot="1" x14ac:dyDescent="0.3">
      <c r="A49" s="5" t="s">
        <v>36</v>
      </c>
      <c r="B49" s="6" t="s">
        <v>29</v>
      </c>
      <c r="C49" s="13">
        <f>C50+C51+C52</f>
        <v>0</v>
      </c>
      <c r="D49" s="13"/>
    </row>
    <row r="50" spans="1:4" ht="16.5" hidden="1" thickBot="1" x14ac:dyDescent="0.3">
      <c r="A50" s="5"/>
      <c r="B50" s="3" t="s">
        <v>37</v>
      </c>
      <c r="C50" s="4">
        <v>0</v>
      </c>
      <c r="D50" s="4"/>
    </row>
    <row r="51" spans="1:4" ht="16.5" hidden="1" thickBot="1" x14ac:dyDescent="0.3">
      <c r="A51" s="5"/>
      <c r="B51" s="3" t="s">
        <v>38</v>
      </c>
      <c r="C51" s="4">
        <v>0</v>
      </c>
      <c r="D51" s="4"/>
    </row>
    <row r="52" spans="1:4" ht="16.5" hidden="1" thickBot="1" x14ac:dyDescent="0.3">
      <c r="A52" s="5"/>
      <c r="B52" s="3" t="s">
        <v>39</v>
      </c>
      <c r="C52" s="4">
        <v>0</v>
      </c>
      <c r="D52" s="4"/>
    </row>
    <row r="53" spans="1:4" ht="16.5" thickBot="1" x14ac:dyDescent="0.3">
      <c r="A53" s="36" t="s">
        <v>40</v>
      </c>
      <c r="B53" s="37" t="s">
        <v>58</v>
      </c>
      <c r="C53" s="38">
        <f>C54+C55</f>
        <v>284107.43</v>
      </c>
      <c r="D53" s="38">
        <f>D54+D55</f>
        <v>0</v>
      </c>
    </row>
    <row r="54" spans="1:4" ht="16.5" thickBot="1" x14ac:dyDescent="0.3">
      <c r="A54" s="5"/>
      <c r="B54" s="10" t="s">
        <v>91</v>
      </c>
      <c r="C54" s="9">
        <v>244107.43</v>
      </c>
      <c r="D54" s="9">
        <v>0</v>
      </c>
    </row>
    <row r="55" spans="1:4" ht="16.5" thickBot="1" x14ac:dyDescent="0.3">
      <c r="A55" s="5"/>
      <c r="B55" s="3" t="s">
        <v>71</v>
      </c>
      <c r="C55" s="9">
        <v>40000</v>
      </c>
      <c r="D55" s="30">
        <v>0</v>
      </c>
    </row>
    <row r="56" spans="1:4" ht="16.5" thickBot="1" x14ac:dyDescent="0.3">
      <c r="A56" s="29" t="s">
        <v>41</v>
      </c>
      <c r="B56" s="6" t="s">
        <v>75</v>
      </c>
      <c r="C56" s="8">
        <f>C57</f>
        <v>1402.52</v>
      </c>
      <c r="D56" s="8">
        <f>D57</f>
        <v>0</v>
      </c>
    </row>
    <row r="57" spans="1:4" ht="16.5" thickBot="1" x14ac:dyDescent="0.3">
      <c r="A57" s="29"/>
      <c r="B57" s="3" t="s">
        <v>76</v>
      </c>
      <c r="C57" s="9">
        <v>1402.52</v>
      </c>
      <c r="D57" s="9">
        <v>0</v>
      </c>
    </row>
    <row r="58" spans="1:4" ht="16.5" thickBot="1" x14ac:dyDescent="0.3">
      <c r="A58" s="5" t="s">
        <v>43</v>
      </c>
      <c r="B58" s="6" t="s">
        <v>44</v>
      </c>
      <c r="C58" s="8">
        <f>C59</f>
        <v>4431081.5999999996</v>
      </c>
      <c r="D58" s="8">
        <f>D59</f>
        <v>3951888</v>
      </c>
    </row>
    <row r="59" spans="1:4" ht="16.5" thickBot="1" x14ac:dyDescent="0.3">
      <c r="A59" s="14"/>
      <c r="B59" s="3" t="s">
        <v>45</v>
      </c>
      <c r="C59" s="9">
        <f>4251500+36223.08+3192.52+140166</f>
        <v>4431081.5999999996</v>
      </c>
      <c r="D59" s="9">
        <f>3929796+22092</f>
        <v>3951888</v>
      </c>
    </row>
    <row r="60" spans="1:4" ht="16.5" hidden="1" thickBot="1" x14ac:dyDescent="0.3">
      <c r="A60" s="5" t="s">
        <v>41</v>
      </c>
      <c r="B60" s="15" t="s">
        <v>46</v>
      </c>
      <c r="C60" s="8">
        <f>C61+C62</f>
        <v>0</v>
      </c>
      <c r="D60" s="13"/>
    </row>
    <row r="61" spans="1:4" ht="16.5" hidden="1" thickBot="1" x14ac:dyDescent="0.3">
      <c r="A61" s="14"/>
      <c r="B61" s="3" t="s">
        <v>47</v>
      </c>
      <c r="C61" s="9"/>
      <c r="D61" s="4"/>
    </row>
    <row r="62" spans="1:4" ht="16.5" hidden="1" thickBot="1" x14ac:dyDescent="0.3">
      <c r="A62" s="5" t="s">
        <v>48</v>
      </c>
      <c r="B62" s="3" t="s">
        <v>49</v>
      </c>
      <c r="C62" s="13">
        <v>0</v>
      </c>
      <c r="D62" s="9"/>
    </row>
    <row r="63" spans="1:4" ht="16.5" thickBot="1" x14ac:dyDescent="0.3">
      <c r="A63" s="16"/>
      <c r="B63" s="6" t="s">
        <v>50</v>
      </c>
      <c r="C63" s="8">
        <f>C4+C5+C6+C13+C33+C53+C56+C58</f>
        <v>16935896.789999999</v>
      </c>
      <c r="D63" s="8">
        <f>D4+D5+D6+D13+D33+D53+D56+D58</f>
        <v>15304547</v>
      </c>
    </row>
    <row r="64" spans="1:4" ht="35.450000000000003" customHeight="1" thickBot="1" x14ac:dyDescent="0.3">
      <c r="A64" s="46" t="s">
        <v>51</v>
      </c>
      <c r="B64" s="47"/>
      <c r="C64" s="44" t="s">
        <v>78</v>
      </c>
      <c r="D64" s="45" t="s">
        <v>79</v>
      </c>
    </row>
    <row r="65" spans="1:6" ht="16.5" thickBot="1" x14ac:dyDescent="0.3">
      <c r="A65" s="1" t="s">
        <v>1</v>
      </c>
      <c r="B65" s="2" t="s">
        <v>2</v>
      </c>
      <c r="C65" s="6"/>
      <c r="D65" s="4"/>
    </row>
    <row r="66" spans="1:6" ht="16.5" thickBot="1" x14ac:dyDescent="0.3">
      <c r="A66" s="11" t="s">
        <v>3</v>
      </c>
      <c r="B66" s="6" t="s">
        <v>4</v>
      </c>
      <c r="C66" s="8">
        <f>16393928+55000</f>
        <v>16448928</v>
      </c>
      <c r="D66" s="17">
        <f>14618026+100000</f>
        <v>14718026</v>
      </c>
    </row>
    <row r="67" spans="1:6" ht="16.5" thickBot="1" x14ac:dyDescent="0.3">
      <c r="A67" s="11" t="s">
        <v>5</v>
      </c>
      <c r="B67" s="6" t="s">
        <v>6</v>
      </c>
      <c r="C67" s="8">
        <v>4950958</v>
      </c>
      <c r="D67" s="17">
        <v>4414644</v>
      </c>
    </row>
    <row r="68" spans="1:6" ht="16.5" thickBot="1" x14ac:dyDescent="0.3">
      <c r="A68" s="11" t="s">
        <v>52</v>
      </c>
      <c r="B68" s="6" t="s">
        <v>53</v>
      </c>
      <c r="C68" s="8">
        <f>C69+C70</f>
        <v>20534.599999999999</v>
      </c>
      <c r="D68" s="8">
        <f>D69+D70</f>
        <v>44400</v>
      </c>
    </row>
    <row r="69" spans="1:6" ht="16.5" thickBot="1" x14ac:dyDescent="0.3">
      <c r="A69" s="11"/>
      <c r="B69" s="3" t="s">
        <v>54</v>
      </c>
      <c r="C69" s="9">
        <v>5682.6</v>
      </c>
      <c r="D69" s="18">
        <v>9000</v>
      </c>
    </row>
    <row r="70" spans="1:6" ht="16.5" thickBot="1" x14ac:dyDescent="0.3">
      <c r="A70" s="11"/>
      <c r="B70" s="3" t="s">
        <v>55</v>
      </c>
      <c r="C70" s="9">
        <v>14852</v>
      </c>
      <c r="D70" s="18">
        <v>35400</v>
      </c>
    </row>
    <row r="71" spans="1:6" ht="16.5" thickBot="1" x14ac:dyDescent="0.3">
      <c r="A71" s="11" t="s">
        <v>14</v>
      </c>
      <c r="B71" s="6" t="s">
        <v>15</v>
      </c>
      <c r="C71" s="8">
        <f>C72</f>
        <v>24000</v>
      </c>
      <c r="D71" s="8">
        <f>D72</f>
        <v>24000</v>
      </c>
    </row>
    <row r="72" spans="1:6" ht="16.5" thickBot="1" x14ac:dyDescent="0.3">
      <c r="A72" s="19"/>
      <c r="B72" s="20" t="s">
        <v>56</v>
      </c>
      <c r="C72" s="21">
        <v>24000</v>
      </c>
      <c r="D72" s="22">
        <v>24000</v>
      </c>
      <c r="F72" s="7"/>
    </row>
    <row r="73" spans="1:6" ht="16.5" thickBot="1" x14ac:dyDescent="0.3">
      <c r="A73" s="11" t="s">
        <v>28</v>
      </c>
      <c r="B73" s="6" t="s">
        <v>29</v>
      </c>
      <c r="C73" s="8">
        <f>C74</f>
        <v>100840</v>
      </c>
      <c r="D73" s="8">
        <f>D74</f>
        <v>117500</v>
      </c>
    </row>
    <row r="74" spans="1:6" ht="16.5" thickBot="1" x14ac:dyDescent="0.3">
      <c r="A74" s="11"/>
      <c r="B74" s="3" t="s">
        <v>57</v>
      </c>
      <c r="C74" s="9">
        <v>100840</v>
      </c>
      <c r="D74" s="18">
        <v>117500</v>
      </c>
    </row>
    <row r="75" spans="1:6" ht="16.5" thickBot="1" x14ac:dyDescent="0.3">
      <c r="A75" s="39" t="s">
        <v>40</v>
      </c>
      <c r="B75" s="37" t="s">
        <v>58</v>
      </c>
      <c r="C75" s="38">
        <f>C76+C77</f>
        <v>85758.6</v>
      </c>
      <c r="D75" s="38">
        <f>D76+D77</f>
        <v>40217</v>
      </c>
    </row>
    <row r="76" spans="1:6" ht="16.5" thickBot="1" x14ac:dyDescent="0.3">
      <c r="A76" s="11"/>
      <c r="B76" s="3" t="s">
        <v>100</v>
      </c>
      <c r="C76" s="34">
        <v>59298.6</v>
      </c>
      <c r="D76" s="9">
        <v>40217</v>
      </c>
    </row>
    <row r="77" spans="1:6" ht="16.5" thickBot="1" x14ac:dyDescent="0.3">
      <c r="A77" s="11"/>
      <c r="B77" s="33" t="s">
        <v>101</v>
      </c>
      <c r="C77" s="35">
        <v>26460</v>
      </c>
      <c r="D77" s="9">
        <v>0</v>
      </c>
    </row>
    <row r="78" spans="1:6" ht="16.5" thickBot="1" x14ac:dyDescent="0.3">
      <c r="A78" s="11" t="s">
        <v>41</v>
      </c>
      <c r="B78" s="6" t="s">
        <v>42</v>
      </c>
      <c r="C78" s="17">
        <f>C79+C80</f>
        <v>62195</v>
      </c>
      <c r="D78" s="17">
        <f>D79+D80</f>
        <v>54457.8</v>
      </c>
    </row>
    <row r="79" spans="1:6" ht="16.5" thickBot="1" x14ac:dyDescent="0.3">
      <c r="A79" s="11"/>
      <c r="B79" s="3" t="s">
        <v>59</v>
      </c>
      <c r="C79" s="9">
        <v>16120</v>
      </c>
      <c r="D79" s="18">
        <v>13307.8</v>
      </c>
    </row>
    <row r="80" spans="1:6" ht="16.5" thickBot="1" x14ac:dyDescent="0.3">
      <c r="A80" s="11"/>
      <c r="B80" s="3" t="s">
        <v>60</v>
      </c>
      <c r="C80" s="9">
        <v>46075</v>
      </c>
      <c r="D80" s="18">
        <v>41150</v>
      </c>
    </row>
    <row r="81" spans="1:4" ht="16.5" thickBot="1" x14ac:dyDescent="0.3">
      <c r="A81" s="11"/>
      <c r="B81" s="6" t="s">
        <v>50</v>
      </c>
      <c r="C81" s="8">
        <f>C66+C67+C68+C71+C73+C75+C78</f>
        <v>21693214.200000003</v>
      </c>
      <c r="D81" s="8">
        <f>D66+D67+D68+D71+D73+D75+D78</f>
        <v>19413244.800000001</v>
      </c>
    </row>
    <row r="82" spans="1:4" ht="36" customHeight="1" thickBot="1" x14ac:dyDescent="0.3">
      <c r="A82" s="46" t="s">
        <v>61</v>
      </c>
      <c r="B82" s="47"/>
      <c r="C82" s="44" t="s">
        <v>78</v>
      </c>
      <c r="D82" s="45" t="s">
        <v>79</v>
      </c>
    </row>
    <row r="83" spans="1:4" ht="16.5" thickBot="1" x14ac:dyDescent="0.3">
      <c r="A83" s="1" t="s">
        <v>1</v>
      </c>
      <c r="B83" s="2" t="s">
        <v>2</v>
      </c>
      <c r="C83" s="3"/>
      <c r="D83" s="4"/>
    </row>
    <row r="84" spans="1:4" ht="16.5" thickBot="1" x14ac:dyDescent="0.3">
      <c r="A84" s="5" t="s">
        <v>3</v>
      </c>
      <c r="B84" s="6" t="s">
        <v>4</v>
      </c>
      <c r="C84" s="8">
        <f>8893313+40000</f>
        <v>8933313</v>
      </c>
      <c r="D84" s="8">
        <f>8026117+60000</f>
        <v>8086117</v>
      </c>
    </row>
    <row r="85" spans="1:4" ht="16.5" thickBot="1" x14ac:dyDescent="0.3">
      <c r="A85" s="5" t="s">
        <v>5</v>
      </c>
      <c r="B85" s="6" t="s">
        <v>6</v>
      </c>
      <c r="C85" s="8">
        <v>2685779</v>
      </c>
      <c r="D85" s="8">
        <v>2423887</v>
      </c>
    </row>
    <row r="86" spans="1:4" ht="16.5" thickBot="1" x14ac:dyDescent="0.3">
      <c r="A86" s="5" t="s">
        <v>28</v>
      </c>
      <c r="B86" s="6" t="s">
        <v>29</v>
      </c>
      <c r="C86" s="8">
        <f>C87</f>
        <v>69240</v>
      </c>
      <c r="D86" s="8">
        <f>D87</f>
        <v>79626</v>
      </c>
    </row>
    <row r="87" spans="1:4" ht="16.5" thickBot="1" x14ac:dyDescent="0.3">
      <c r="A87" s="5"/>
      <c r="B87" s="3" t="s">
        <v>57</v>
      </c>
      <c r="C87" s="9">
        <v>69240</v>
      </c>
      <c r="D87" s="9">
        <v>79626</v>
      </c>
    </row>
    <row r="88" spans="1:4" ht="16.5" thickBot="1" x14ac:dyDescent="0.3">
      <c r="A88" s="5" t="s">
        <v>62</v>
      </c>
      <c r="B88" s="6" t="s">
        <v>42</v>
      </c>
      <c r="C88" s="8">
        <f>C89+C90</f>
        <v>3760</v>
      </c>
      <c r="D88" s="8">
        <f>D89+D90</f>
        <v>0</v>
      </c>
    </row>
    <row r="89" spans="1:4" ht="16.5" thickBot="1" x14ac:dyDescent="0.3">
      <c r="A89" s="5"/>
      <c r="B89" s="3" t="s">
        <v>63</v>
      </c>
      <c r="C89" s="9">
        <v>3760</v>
      </c>
      <c r="D89" s="9">
        <v>0</v>
      </c>
    </row>
    <row r="90" spans="1:4" ht="16.5" hidden="1" thickBot="1" x14ac:dyDescent="0.3">
      <c r="A90" s="5"/>
      <c r="B90" s="3" t="s">
        <v>70</v>
      </c>
      <c r="C90" s="9"/>
      <c r="D90" s="9"/>
    </row>
    <row r="91" spans="1:4" ht="16.5" thickBot="1" x14ac:dyDescent="0.3">
      <c r="A91" s="23"/>
      <c r="B91" s="6" t="s">
        <v>50</v>
      </c>
      <c r="C91" s="8">
        <f>C84+C85+C86+C88</f>
        <v>11692092</v>
      </c>
      <c r="D91" s="8">
        <f>D84+D85+D86+D88</f>
        <v>10589630</v>
      </c>
    </row>
    <row r="92" spans="1:4" ht="35.450000000000003" customHeight="1" thickBot="1" x14ac:dyDescent="0.3">
      <c r="A92" s="46" t="s">
        <v>64</v>
      </c>
      <c r="B92" s="47"/>
      <c r="C92" s="44" t="s">
        <v>78</v>
      </c>
      <c r="D92" s="45" t="s">
        <v>79</v>
      </c>
    </row>
    <row r="93" spans="1:4" ht="16.5" thickBot="1" x14ac:dyDescent="0.3">
      <c r="A93" s="1" t="s">
        <v>1</v>
      </c>
      <c r="B93" s="2" t="s">
        <v>2</v>
      </c>
      <c r="C93" s="3"/>
      <c r="D93" s="4"/>
    </row>
    <row r="94" spans="1:4" ht="16.5" thickBot="1" x14ac:dyDescent="0.3">
      <c r="A94" s="11" t="s">
        <v>28</v>
      </c>
      <c r="B94" s="6" t="s">
        <v>98</v>
      </c>
      <c r="C94" s="8">
        <v>18000</v>
      </c>
      <c r="D94" s="8">
        <v>0</v>
      </c>
    </row>
    <row r="95" spans="1:4" ht="16.5" thickBot="1" x14ac:dyDescent="0.3">
      <c r="A95" s="1"/>
      <c r="B95" s="43" t="s">
        <v>99</v>
      </c>
      <c r="C95" s="31">
        <v>18000</v>
      </c>
      <c r="D95" s="30">
        <v>0</v>
      </c>
    </row>
    <row r="96" spans="1:4" ht="16.5" thickBot="1" x14ac:dyDescent="0.3">
      <c r="A96" s="11" t="s">
        <v>40</v>
      </c>
      <c r="B96" s="6" t="s">
        <v>58</v>
      </c>
      <c r="C96" s="8">
        <f>C97+C98</f>
        <v>17500</v>
      </c>
      <c r="D96" s="8">
        <f>D97+D98</f>
        <v>0</v>
      </c>
    </row>
    <row r="97" spans="1:4" ht="16.5" thickBot="1" x14ac:dyDescent="0.3">
      <c r="A97" s="11"/>
      <c r="B97" s="3" t="s">
        <v>92</v>
      </c>
      <c r="C97" s="31">
        <v>8500</v>
      </c>
      <c r="D97" s="28">
        <v>0</v>
      </c>
    </row>
    <row r="98" spans="1:4" ht="16.5" thickBot="1" x14ac:dyDescent="0.3">
      <c r="A98" s="11"/>
      <c r="B98" s="3" t="s">
        <v>93</v>
      </c>
      <c r="C98" s="31">
        <v>9000</v>
      </c>
      <c r="D98" s="28">
        <v>0</v>
      </c>
    </row>
    <row r="99" spans="1:4" ht="16.5" thickBot="1" x14ac:dyDescent="0.3">
      <c r="A99" s="5" t="s">
        <v>96</v>
      </c>
      <c r="B99" s="6" t="s">
        <v>42</v>
      </c>
      <c r="C99" s="8">
        <f>C100</f>
        <v>11498</v>
      </c>
      <c r="D99" s="8">
        <f>D100</f>
        <v>0</v>
      </c>
    </row>
    <row r="100" spans="1:4" ht="16.5" thickBot="1" x14ac:dyDescent="0.3">
      <c r="A100" s="11"/>
      <c r="B100" s="24" t="s">
        <v>97</v>
      </c>
      <c r="C100" s="9">
        <v>11498</v>
      </c>
      <c r="D100" s="28">
        <v>0</v>
      </c>
    </row>
    <row r="101" spans="1:4" ht="16.5" thickBot="1" x14ac:dyDescent="0.3">
      <c r="A101" s="5" t="s">
        <v>43</v>
      </c>
      <c r="B101" s="6" t="s">
        <v>44</v>
      </c>
      <c r="C101" s="8">
        <f>C102</f>
        <v>2932049.48</v>
      </c>
      <c r="D101" s="8">
        <f>D102</f>
        <v>2761290</v>
      </c>
    </row>
    <row r="102" spans="1:4" ht="16.5" thickBot="1" x14ac:dyDescent="0.3">
      <c r="A102" s="11"/>
      <c r="B102" s="3" t="s">
        <v>65</v>
      </c>
      <c r="C102" s="9">
        <v>2932049.48</v>
      </c>
      <c r="D102" s="9">
        <v>2761290</v>
      </c>
    </row>
    <row r="103" spans="1:4" ht="16.5" thickBot="1" x14ac:dyDescent="0.3">
      <c r="A103" s="5" t="s">
        <v>66</v>
      </c>
      <c r="B103" s="6" t="s">
        <v>42</v>
      </c>
      <c r="C103" s="8">
        <f>C104</f>
        <v>128800</v>
      </c>
      <c r="D103" s="8">
        <f>D104</f>
        <v>0</v>
      </c>
    </row>
    <row r="104" spans="1:4" ht="16.5" thickBot="1" x14ac:dyDescent="0.3">
      <c r="A104" s="11"/>
      <c r="B104" s="3" t="s">
        <v>95</v>
      </c>
      <c r="C104" s="9">
        <v>128800</v>
      </c>
      <c r="D104" s="28">
        <v>0</v>
      </c>
    </row>
    <row r="105" spans="1:4" ht="16.5" thickBot="1" x14ac:dyDescent="0.3">
      <c r="A105" s="36" t="s">
        <v>41</v>
      </c>
      <c r="B105" s="37" t="s">
        <v>42</v>
      </c>
      <c r="C105" s="38">
        <f>C106+C107+C108</f>
        <v>198876</v>
      </c>
      <c r="D105" s="38">
        <f>D107+D108</f>
        <v>90513</v>
      </c>
    </row>
    <row r="106" spans="1:4" ht="16.5" thickBot="1" x14ac:dyDescent="0.3">
      <c r="A106" s="36"/>
      <c r="B106" s="37" t="s">
        <v>94</v>
      </c>
      <c r="C106" s="32">
        <v>4400</v>
      </c>
      <c r="D106" s="38">
        <v>0</v>
      </c>
    </row>
    <row r="107" spans="1:4" ht="16.5" thickBot="1" x14ac:dyDescent="0.3">
      <c r="A107" s="25"/>
      <c r="B107" s="3" t="s">
        <v>68</v>
      </c>
      <c r="C107" s="31">
        <v>132226</v>
      </c>
      <c r="D107" s="9">
        <v>79413</v>
      </c>
    </row>
    <row r="108" spans="1:4" ht="16.5" thickBot="1" x14ac:dyDescent="0.3">
      <c r="A108" s="25"/>
      <c r="B108" s="3" t="s">
        <v>72</v>
      </c>
      <c r="C108" s="9">
        <v>62250</v>
      </c>
      <c r="D108" s="32">
        <v>11100</v>
      </c>
    </row>
    <row r="109" spans="1:4" ht="16.5" thickBot="1" x14ac:dyDescent="0.3">
      <c r="A109" s="16"/>
      <c r="B109" s="6" t="s">
        <v>50</v>
      </c>
      <c r="C109" s="8">
        <f>C94+C96+C99+C101+C103+C105</f>
        <v>3306723.48</v>
      </c>
      <c r="D109" s="8">
        <f>D94+D96+D99+D101+D103+D105</f>
        <v>2851803</v>
      </c>
    </row>
    <row r="110" spans="1:4" x14ac:dyDescent="0.25">
      <c r="A110" s="26"/>
    </row>
    <row r="111" spans="1:4" x14ac:dyDescent="0.25">
      <c r="C111" s="7">
        <f>C63+C81+C91+C109</f>
        <v>53627926.469999999</v>
      </c>
      <c r="D111" s="7">
        <f>D63+D81+D91+D109</f>
        <v>48159224.799999997</v>
      </c>
    </row>
    <row r="113" spans="3:4" x14ac:dyDescent="0.25">
      <c r="C113" s="40"/>
      <c r="D113" s="40"/>
    </row>
    <row r="114" spans="3:4" x14ac:dyDescent="0.25">
      <c r="C114" s="7"/>
    </row>
    <row r="115" spans="3:4" x14ac:dyDescent="0.25">
      <c r="C115" s="7"/>
      <c r="D115" s="7"/>
    </row>
    <row r="116" spans="3:4" x14ac:dyDescent="0.25">
      <c r="C116" s="7"/>
    </row>
    <row r="117" spans="3:4" x14ac:dyDescent="0.25">
      <c r="C117" s="40"/>
      <c r="D117" s="40"/>
    </row>
    <row r="118" spans="3:4" x14ac:dyDescent="0.25">
      <c r="C118" s="40"/>
    </row>
  </sheetData>
  <mergeCells count="4">
    <mergeCell ref="A2:B2"/>
    <mergeCell ref="A64:B64"/>
    <mergeCell ref="A82:B82"/>
    <mergeCell ref="A92:B9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2025-01-29T09:23:21Z</dcterms:modified>
</cp:coreProperties>
</file>